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aterina.vlkova" reservationPassword="0"/>
  <workbookPr/>
  <bookViews>
    <workbookView xWindow="240" yWindow="120" windowWidth="14940" windowHeight="9225" activeTab="0"/>
  </bookViews>
  <sheets>
    <sheet name="90242x-0" sheetId="1" r:id="rId1"/>
    <sheet name="90242x-1" sheetId="2" r:id="rId2"/>
    <sheet name="90242x-2" sheetId="3" r:id="rId3"/>
  </sheets>
  <definedNames/>
  <calcPr/>
  <webPublishing/>
</workbook>
</file>

<file path=xl/sharedStrings.xml><?xml version="1.0" encoding="utf-8"?>
<sst xmlns="http://schemas.openxmlformats.org/spreadsheetml/2006/main" count="1546" uniqueCount="513">
  <si>
    <t>ASPE10</t>
  </si>
  <si>
    <t>S</t>
  </si>
  <si>
    <t>Firma: ÚDRŽBA SILNIC Královéhradeckého kraje a.s.</t>
  </si>
  <si>
    <t>Soupis prací objektu</t>
  </si>
  <si>
    <t xml:space="preserve">Stavba: </t>
  </si>
  <si>
    <t>36557</t>
  </si>
  <si>
    <t>LIBŇATOV - PARKOVIŠTĚ U OBECNÍHO ÚŘADU_obec Libňatov_neoceněný</t>
  </si>
  <si>
    <t>O</t>
  </si>
  <si>
    <t>Rozpočet:</t>
  </si>
  <si>
    <t>0,00</t>
  </si>
  <si>
    <t>15,00</t>
  </si>
  <si>
    <t>21,00</t>
  </si>
  <si>
    <t>3</t>
  </si>
  <si>
    <t>2</t>
  </si>
  <si>
    <t>90242x-0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</si>
  <si>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</si>
  <si>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</si>
  <si>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</si>
  <si>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</si>
  <si>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</si>
  <si>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</si>
  <si>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</si>
  <si>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</si>
  <si>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</si>
  <si>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</si>
  <si>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</si>
  <si>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</si>
  <si>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</si>
  <si>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</si>
  <si>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</si>
  <si>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</si>
  <si>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</si>
  <si>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</si>
  <si>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</si>
  <si>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</si>
  <si>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</si>
  <si>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015111</t>
  </si>
  <si>
    <t/>
  </si>
  <si>
    <t>POPLATKY ZA LIKVIDACI ODPADŮ NEKONTAMINOVANÝCH - 17 05 04  VYTĚŽENÉ ZEMINY A HORNINY -  I. TŘÍDA TĚŽITELNOSTI</t>
  </si>
  <si>
    <t>T</t>
  </si>
  <si>
    <t>PP</t>
  </si>
  <si>
    <t>dočasné zábory manipulačních pruhů, skládek ornice atd.</t>
  </si>
  <si>
    <t>VV</t>
  </si>
  <si>
    <t>TS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</si>
  <si>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</si>
  <si>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02620</t>
  </si>
  <si>
    <t>ZKOUŠENÍ KONSTRUKCÍ A PRACÍ NEZÁVISLOU ZKUŠEBNOU</t>
  </si>
  <si>
    <t>KČ</t>
  </si>
  <si>
    <t>Provedení zkoušek nad rámec smluvních KZP (zajištění všech potřebných testů pro zjištění kvality zemin náspů, výkopů, tak i pro určení množství vápna pro jejich úpravu), včetně dalších zkoušek požadovaných objednatelem. Nezahrnují náklady na povinné průkazní zkoušky</t>
  </si>
  <si>
    <t>zahrnuje veškeré náklady spojené s objednatelem požadovanými zkouškami</t>
  </si>
  <si>
    <t>02742</t>
  </si>
  <si>
    <t>R</t>
  </si>
  <si>
    <t>PROVIZORNÍ OCELOVÉ LÁVKY A PŘEJEZDY</t>
  </si>
  <si>
    <t>včetně dodávky, montáže a demontáže</t>
  </si>
  <si>
    <t>zahrnuje veškeré náklady spojené s objednatelem požadovanými zařízeními</t>
  </si>
  <si>
    <t>02910</t>
  </si>
  <si>
    <t>OSTATNÍ POŽADAVKY - ZEMĚMĚŘIČSKÁ MĚŘENÍ</t>
  </si>
  <si>
    <t>ZAMĚŘENÍ SKUTEČNÉHO PROVEDENÍ DÍLA ke kolaudaci stavby</t>
  </si>
  <si>
    <t>zahrnuje veškeré náklady spojené s objednatelem požadovanými pracemi</t>
  </si>
  <si>
    <t>02911</t>
  </si>
  <si>
    <t>OSTATNÍ POŽADAVKY - GEODETICKÉ ZAMĚŘENÍ</t>
  </si>
  <si>
    <t>GEOMETRICKÝ ODDĚLOVACÍ PLÁN pro majetkové vypořádání vlastnických vztahů (12 x tiskem)</t>
  </si>
  <si>
    <t>02940</t>
  </si>
  <si>
    <t>OSTATNÍ POŽADAVKY - VYPRACOVÁNÍ DOKUMENTACE</t>
  </si>
  <si>
    <t>SKUTEČNÉHO PROVEDENÍ STAVBY ve 3 vyhotoveních</t>
  </si>
  <si>
    <t>7</t>
  </si>
  <si>
    <t>02945</t>
  </si>
  <si>
    <t>FOTODOKUMENTACE</t>
  </si>
  <si>
    <t>1 x měsíčně sada barevných fotografií v tištěné i elektronické formě  
3 x závěrečná fotodokumentace v albu s popisem v tištěné i elektronické formě</t>
  </si>
  <si>
    <t>8</t>
  </si>
  <si>
    <t>02949</t>
  </si>
  <si>
    <t>OSTATNÍ POŽADAVKY - VYPRACOVÁNÍ REALIZAČNÍ DOKUMENTACE</t>
  </si>
  <si>
    <t>REALIZAČNÍ DOKUMENTACE STAVBY</t>
  </si>
  <si>
    <t>03720</t>
  </si>
  <si>
    <t>POMOC PRÁCE ZAJIŠŤ NEBO ZŘÍZ REGULACI A OCHRANU DOPRAVY - DIO</t>
  </si>
  <si>
    <t>Úhrnná částka musí obsahovat veškeré náklady na dočasné úpravy a regulaci dopravy (i pěší) na staveništi a nezbytné značení a opatření vyplývající z požadavků BOZP na staveništi (včetně pevných zábran). Zahrnuje náklady na veškeré dočasné svislé resp. vodorovné dopravní značení vč. jeho odstranění. Případné vícenáklady z důvodu ztížení stavby částečným, či plným provozem, které nejsou obsahem této položky, budou zahrnuty do jednotlivých cen položek stavby a nemohou být důvodem pro pozdější zvyšování nákladů stavby  
Pevná cena  
výkres D.1.1.2g-2</t>
  </si>
  <si>
    <t>zahrnuje objednatelem povolené náklady na požadovaná zařízení zhotovitele</t>
  </si>
  <si>
    <t>03730</t>
  </si>
  <si>
    <t>POMOC PRÁCE ZAJIŠŤ NEBO ZŘÍZ OCHRANU INŽENÝRSKÝCH SÍTÍ</t>
  </si>
  <si>
    <t>zajištění všech stáv. inž. sítí při realizaci stavby</t>
  </si>
  <si>
    <t>90242x-1</t>
  </si>
  <si>
    <t>D.1.1 VOZOVKA</t>
  </si>
  <si>
    <t>015112</t>
  </si>
  <si>
    <t>POPLATKY ZA LIKVIDACI ODPADŮ NEKONTAMINOVANÝCH - 17 05 04  VYTĚŽENÉ ZEMINY A HORNINY -  II. TŘÍDA TĚŽITELNOSTI</t>
  </si>
  <si>
    <t>ornice, zemina, nestmelený materiál</t>
  </si>
  <si>
    <t>pol. č. 11332:15,08=15,080 [A] 
pol. č. 11343:61*0,15+47*0,15=16,200 [B] 
pol. č. 11348:84*0,1=8,400 [C] 
pol. č. 12110b:3,1=3,100 [D] 
pol. č. 12373:86,4=86,400 [E] 
pol. č. 12980:1*0,2=0,200 [F] 
pol. č. 12993:10*0,02=0,200 [G] 
pol. č. 13173:1,8=1,800 [H] 
pol. č. 13273:24,2=24,200 [I] 
Celkem: A+B+C+D+E+F+G+H+I=155,580 [J]</t>
  </si>
  <si>
    <t>015130</t>
  </si>
  <si>
    <t>POPLATKY ZA LIKVIDACI ODPADŮ NEKONTAMINOVANÝCH - 17 03 02  VYBOURANÝ ASFALTOVÝ BETON BEZ DEHTU</t>
  </si>
  <si>
    <t>asfaltový materiál</t>
  </si>
  <si>
    <t>pol. č. 11343:61*0,15+47*0,15=16,200 [A]</t>
  </si>
  <si>
    <t>015140</t>
  </si>
  <si>
    <t>POPLATKY ZA LIKVIDACI ODPADŮ NEKONTAMINOVANÝCH - 17 01 01  BETON Z DEMOLIC OBJEKTŮ, ZÁKLADŮ TV</t>
  </si>
  <si>
    <t>bet. veg. tvárnice, potrubí</t>
  </si>
  <si>
    <t>pol. č. 11348:84*0,1=8,400 [A] 
pol. č. 96922:2*0,02=0,040 [B] 
Celkem: A+B=8,440 [C]</t>
  </si>
  <si>
    <t>Zemní práce</t>
  </si>
  <si>
    <t>11120</t>
  </si>
  <si>
    <t>ODSTRANĚNÍ KŘOVIN</t>
  </si>
  <si>
    <t>M2</t>
  </si>
  <si>
    <t>s likvidací  
výkres D.1.1.2a</t>
  </si>
  <si>
    <t>STÁVAJÍC KEŘE A NÁLET: 
plocha (předpoklad):15=15,000 [A]</t>
  </si>
  <si>
    <t>odstranění křovin a stromů do průměru 100 mm  
doprava dřevin bez ohledu na vzdálenost  
spálení na hromadách nebo štěpkování</t>
  </si>
  <si>
    <t>11221</t>
  </si>
  <si>
    <t>ODSTRANĚNÍ PAŘEZŮ D DO 0,5M</t>
  </si>
  <si>
    <t>KUS</t>
  </si>
  <si>
    <t>STÁVAJÍCÍ PAŘEZ: 
počet:1=1,000 [A]</t>
  </si>
  <si>
    <t>Odstranění pařezů se měří v [ks] vytrhaných nebo vykopaných pařezů, průměr pařezu je uvažován dle stromu ve výšce 1,3m nad terénem, u stávajícího pařezu se stanoví jako změřený průměr vynásobený  koeficientem 1/1,38.  
Položka zahrnuje zejména:  
- vytrhání nebo vykopání pařezů  
- veškeré zemní práce spojené s odstraněním pařezů  
- dopravu a uložení pařezů, případně další práce s nimi dle pokynů zadávací dokumentace  
- zásyp jam po pařezech.</t>
  </si>
  <si>
    <t>11332</t>
  </si>
  <si>
    <t>ODSTRANĚNÍ PODKLADŮ ZPEVNĚNÝCH PLOCH Z KAMENIVA NESTMELENÉHO</t>
  </si>
  <si>
    <t>M3</t>
  </si>
  <si>
    <t>s odvozem na skládku zhotovitele  
výkres D.1.1.2a</t>
  </si>
  <si>
    <t>PODKLADY VOZOVKY SILNICE - KRAJNÍ SANACE: 
plocha x tloušťka:52*0,29=15,080 [A]</t>
  </si>
  <si>
    <t>Položka zahrnuje veškerou manipulaci s vybouranou sutí a s vybouranými hmotami vč. uložení na skládku. Nezahrnuje poplatek za likvidaci, který se vykazuje v položce 0151** (s výjimkou malého množství bouraného materiálu, kde je možné poplatek zahrnout do jednotkové ceny bourání – tento fakt musí být uveden v doplňujícím textu k položce).</t>
  </si>
  <si>
    <t>11343</t>
  </si>
  <si>
    <t>ODSTRAN KRYTU ZPEVNĚNÝCH PLOCH S ASFALT POJIVEM VČET PODKLADU</t>
  </si>
  <si>
    <t>STÁVAJÍCÍ ZPEVNĚNÁ KRAJNICE SILNICE: 
plocha x tlouštka:61*0,3=18,300 [A] 
STÁVAJÍCÍ MK/SJEZD: 
plocha x tloušťka:47*0,3=14,100 [B] 
Celkem: A+B=32,400 [C]</t>
  </si>
  <si>
    <t>11348</t>
  </si>
  <si>
    <t>ODSTRANĚNÍ KRYTU ZPEVNĚNÝCH PLOCH Z DLAŽDIC VČETNĚ PODKLADU</t>
  </si>
  <si>
    <t>STÁVAJÍCÍ ZPEVNĚNÁ PLOCHA Z VEGETAČNÍCH TVÁRNIC: 
plocha x tloušťka:84*0,2=16,800 [A]</t>
  </si>
  <si>
    <t>11372</t>
  </si>
  <si>
    <t>FRÉZOVÁNÍ ZPEVNĚNÝCH PLOCH ASFALTOVÝCH</t>
  </si>
  <si>
    <t>odkup vyfrézovaného materiálu zhotovitelem  
výkresy D.1.1.2a a D.1.1.2c</t>
  </si>
  <si>
    <t>STÁVAJÍCÍ VOZOVKA SILNICE: 
OBRUSNÁ VRSTVA - plocha x tloušťka:78*0,04=3,120 [A] 
LOŽNÍ VRSTVA - plocha x tlouštka:65*0,07=4,550 [B] 
Celkem: A+B=7,670 [C]</t>
  </si>
  <si>
    <t>12110</t>
  </si>
  <si>
    <t>a</t>
  </si>
  <si>
    <t>SEJMUTÍ ORNICE NEBO LESNÍ PŮDY</t>
  </si>
  <si>
    <t>s odvozem na staveništní mezideponii pro zpětné ohumusování  
výkresy D.1.1.2a, D.1.1.2c a D.1.1.2d</t>
  </si>
  <si>
    <t>PRO ZPĚTNÉ OHUMUSOVÁNÍ: 
kubatura:(29+11)*0,1+81*0,3=28,300 [A] 
PRO VÝPLŇ ZATRAVŇOVACÍCH TVÁRNIC: 
plocha x tloušťka:28*0,1=2,800 [B] 
Celkem: A+B=31,100 [C]</t>
  </si>
  <si>
    <t>položka zahrnuje sejmutí ornice bez ohledu na tloušťku vrstvy a její vodorovnou dopravu  
nezahrnuje uložení na trvalou skládku</t>
  </si>
  <si>
    <t>11</t>
  </si>
  <si>
    <t>b</t>
  </si>
  <si>
    <t>s odvozem na skládku zhotovitele  
výkresy D.1.1.2a, D.1.1.2c a D.1.1.2d</t>
  </si>
  <si>
    <t>(plocha sejmutí x tloušťka sejmutí) - kubatura pro zpětné ohumusování:(171*0,2)-((29+11)*0,1+81*0,3+28*0,1)=3,100 [A]</t>
  </si>
  <si>
    <t>12</t>
  </si>
  <si>
    <t>12373</t>
  </si>
  <si>
    <t>ODKOP PRO SPOD STAVBU SILNIC A ŽELEZNIC TŘ. I</t>
  </si>
  <si>
    <t>PRO VOZOVKU A CHODNÍKY: 
kubatura:63,4=63,400 [A] 
PRO VÝMĚNU PODLOŽÍ - předpoklad 20% z plochy sanace vozovky silnice a sjezdu: 
plocha x tloušťka:46*0,5=23,000 [B] 
Celkem: A+B=86,400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</si>
  <si>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likvidaci, vykazují se v položce č.0151**</t>
  </si>
  <si>
    <t>13</t>
  </si>
  <si>
    <t>12573</t>
  </si>
  <si>
    <t>VYKOPÁVKY ZE ZEMNÍKŮ A SKLÁDEK TŘ. I</t>
  </si>
  <si>
    <t>natěžení a dovoz ornice ze staveništní mezideponie pro zpětné ohumusování</t>
  </si>
  <si>
    <t>PRO ZPĚTNÉ OHUMUSOVÁNÍ: 
kubatura:(29+11)*0,1=4,000 [A] 
PRO VÝPLŇ ZATRAVŇOVACÍCH TVÁRNIC: 
plocha x tloušťka:28*0,1=2,800 [B] 
Celkem: A+B=6,800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</si>
  <si>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</si>
  <si>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14</t>
  </si>
  <si>
    <t>12980</t>
  </si>
  <si>
    <t>ČIŠTĚNÍ ULIČNÍCH VPUSTÍ</t>
  </si>
  <si>
    <t>výkres D.1.1.2a</t>
  </si>
  <si>
    <t>STÁVAJÍCÍ VPUST: 
počet:1=1,000 [A]</t>
  </si>
  <si>
    <t>Součástí položky je vodorovná a svislá doprava, přemístění, přeložení, manipulace s materiálem a uložení na skládku.  
 Nezahrnuje poplatek za likvidaci, který se vykazuje v položce 0151** (s výjimkou malého množství  materiálu, kde je možné poplatek zahrnout do jednotkové ceny položky – tento fakt musí být uveden v doplňujícím textu k položce)</t>
  </si>
  <si>
    <t>15</t>
  </si>
  <si>
    <t>12993</t>
  </si>
  <si>
    <t>ČIŠTĚNÍ POTRUBÍ DN DO 200MM</t>
  </si>
  <si>
    <t>M</t>
  </si>
  <si>
    <t>STÁVAJÍCÍ PŘÍPOJKY ULIČNÍ VPUSTI: 
délka (předpoklad):10=10,000 [A]</t>
  </si>
  <si>
    <t>16</t>
  </si>
  <si>
    <t>13173</t>
  </si>
  <si>
    <t>HLOUBENÍ JAM ZAPAŽ I NEPAŽ TŘ. I</t>
  </si>
  <si>
    <t>s odvozem na skládku zhotovitele  
výkresy D.1.1.2a a D.1.1.2j</t>
  </si>
  <si>
    <t>PRO KANALIZAČNÍ ŠACHTU: 
kubatura:1,8=1,800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</si>
  <si>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likvidaci, vykazují se v položce č.0151**</t>
  </si>
  <si>
    <t>17</t>
  </si>
  <si>
    <t>13273</t>
  </si>
  <si>
    <t>HLOUBENÍ RÝH ŠÍŘ DO 2M PAŽ I NEPAŽ TŘ. I</t>
  </si>
  <si>
    <t>PRO PŘÍPOJKU DEŠŤOVÝCH SVODŮ: 
kubatura:2,2=2,200 [A] 
PRO KANALIZAČNÍ PŘÍPOJKU: 
kubatura:22=22,000 [B] 
Celkem: A+B=24,200 [C]</t>
  </si>
  <si>
    <t>18</t>
  </si>
  <si>
    <t>17120</t>
  </si>
  <si>
    <t>ULOŽENÍ SYPANINY DO NÁSYPŮ A NA SKLÁDKY BEZ ZHUTNĚNÍ</t>
  </si>
  <si>
    <t>uložení ornice a zeminy</t>
  </si>
  <si>
    <t>ORNICE: 
kubatura:171*0,2=34,200 [A] 
ZEMINA: 
ODKOPÁVKY:86,4=86,400 [B] 
JÁMY:1,8=1,800 [C] 
RÝHY:24,2=24,200 [D] 
Celkem: A+B+C+D=146,600 [E]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</si>
  <si>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</si>
  <si>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19</t>
  </si>
  <si>
    <t>17380</t>
  </si>
  <si>
    <t>ZEMNÍ KRAJNICE A DOSYPÁVKY Z NAKUPOVANÝCH MATERIÁLŮ</t>
  </si>
  <si>
    <t>výkresy D.1.1.2a, D.1.1.2c a D.1.1.2d</t>
  </si>
  <si>
    <t>KOLEM VOZOVKY: 
kubatura:25*0,1=2,500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</si>
  <si>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</si>
  <si>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20</t>
  </si>
  <si>
    <t>17481</t>
  </si>
  <si>
    <t>ZÁSYP JAM A RÝH Z NAKUPOVANÝCH MATERIÁLŮ</t>
  </si>
  <si>
    <t>výkresy D.1.1.2a, D.1.1.2c a D.1.1.2j</t>
  </si>
  <si>
    <t>ZÁSYP KANALIZAČNÍ ŠACHTY: 
kubatura:1,5=1,500 [A] 
ZÁSYP KANALIZAČNÍCH PŘÍPOJEK: 
kubatura:5,5=5,500 [B] 
ZÁSYP RÝHY PO VYBOURÁNÍ ZÁKLADU OPĚRNÉ ZDI: 
kubatura (předpoklad):30*0,4=12,000 [C] 
Celkem: A+B+C=19,000 [D]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</si>
  <si>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</si>
  <si>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</t>
  </si>
  <si>
    <t>17581</t>
  </si>
  <si>
    <t>OBSYP POTRUBÍ A OBJEKTŮ Z NAKUPOVANÝCH MATERIÁLŮ</t>
  </si>
  <si>
    <t>štěrkopísek 0-8 mm  
výkresy D.1.1.2a a D.1.1.2j</t>
  </si>
  <si>
    <t>OBSYP PŘÍPOJKY DN 100: 
délka x plocha v řezu:4,5*0,37=1,665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</si>
  <si>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zemina vytlačená potrubím o DN do 180mm se od kubatury obsypů neodečítá</t>
  </si>
  <si>
    <t>22</t>
  </si>
  <si>
    <t>štěrkopísek 0-16 mm  
výkresy D.1.1.2a a D.1.1.2j</t>
  </si>
  <si>
    <t>OBSYP KANALIZAČNÍ PŘÍPOJKY DN 200: 
délka x plocha v řezu:27,5*0,42=11,550 [A]</t>
  </si>
  <si>
    <t>23</t>
  </si>
  <si>
    <t>18110</t>
  </si>
  <si>
    <t>ÚPRAVA PLÁNĚ SE ZHUTNĚNÍM V HORNINĚ TŘ. I</t>
  </si>
  <si>
    <t>výkresy D.1.1.2a a D.1.1.2c</t>
  </si>
  <si>
    <t>SILNICE - AB - KRAJNÍ SANACE VOZOVKY: 
plocha:64=64,000 [A] 
SILNICE - AB - OBNOVA KRYTOVÝCH VRSTEV: 
plocha:13=13,000 [B] 
PARKOVACÍ PRUH/SJEZD - AB: 
plocha:164=164,000 [C] 
PROVOZNÍ PROSTRANSTVÍ - BET. VEG. DÍLCE: 
plocha:73=73,000 [D] 
CHODNÍK - BET. ZÁMKOVÁ DLAŽBA: 
plocha:48=48,000 [E] 
VÝMĚNA PODLOŽÍ - předpoklad 20% z plochy sanace vozovky silnice a sjezdu: 
plocha:46=46,000 [F] 
Celkem: A+B+C+D+E+F=408,000 [G]</t>
  </si>
  <si>
    <t>položka zahrnuje úpravu pláně včetně vyrovnání výškových rozdílů. Míru zhutnění určuje projekt.</t>
  </si>
  <si>
    <t>24</t>
  </si>
  <si>
    <t>18130</t>
  </si>
  <si>
    <t>ÚPRAVA PLÁNĚ BEZ ZHUTNĚNÍ</t>
  </si>
  <si>
    <t>V PLOCHÁCH OHUMUSOVÁNÍ: 
29+11=40,000 [A]</t>
  </si>
  <si>
    <t>položka zahrnuje úpravu pláně včetně vyrovnání výškových rozdílů</t>
  </si>
  <si>
    <t>25</t>
  </si>
  <si>
    <t>18221</t>
  </si>
  <si>
    <t>ROZPROSTŘENÍ ORNICE VE SVAHU V TL DO 0,10M</t>
  </si>
  <si>
    <t>plocha:11=11,000 [A]</t>
  </si>
  <si>
    <t>položka zahrnuje:  
nutné přemístění ornice z dočasných skládek vzdálených do 50m  
rozprostření ornice v předepsané tloušťce ve svahu přes 1:5</t>
  </si>
  <si>
    <t>26</t>
  </si>
  <si>
    <t>18231</t>
  </si>
  <si>
    <t>ROZPROSTŘENÍ ORNICE V ROVINĚ V TL DO 0,10M</t>
  </si>
  <si>
    <t>OHUMUSOVÁNÍ NEZPEVNĚNÝCH PLOCH: 
plocha:29=29,000 [A] 
VÝPLŇ ZATRAVŇOVACÍCH TVÁRNIC: 
plocha:28=28,000 [B] 
Celkem: A+B=57,000 [C]</t>
  </si>
  <si>
    <t>položka zahrnuje:  
nutné přemístění ornice z dočasných skládek vzdálených do 50m  
rozprostření ornice v předepsané tloušťce v rovině a ve svahu do 1:5</t>
  </si>
  <si>
    <t>27</t>
  </si>
  <si>
    <t>18241</t>
  </si>
  <si>
    <t>ZALOŽENÍ TRÁVNÍKU RUČNÍM VÝSEVEM</t>
  </si>
  <si>
    <t>V PLOCHÁCH OHUMUSOVÁNÍ: 
plocha:29+11=40,000 [A] 
OSETÍ ZATRAVŇOVACÍCH TVÁRNIC: 
plocha:28=28,000 [B] 
Celkem: A+B=68,000 [C]</t>
  </si>
  <si>
    <t>Zahrnuje dodání předepsané travní směsi, její výsev na ornici, zalévání, první pokosení, to vše bez ohledu na sklon terénu</t>
  </si>
  <si>
    <t>28</t>
  </si>
  <si>
    <t>18351</t>
  </si>
  <si>
    <t>CHEMICKÉ ODPLEVELENÍ</t>
  </si>
  <si>
    <t>V BUDOUCÍCH PLOCHÁCH OHUMUSOVÁNÍ: 
plocha:29+11=40,000 [A]</t>
  </si>
  <si>
    <t>položka zahrnuje celoplošný postřik a chemickou likvidace nežádoucích rostlin nebo jejích částí a zabránění jejich dalšímu růstu na urovnaném volném terénu</t>
  </si>
  <si>
    <t>29</t>
  </si>
  <si>
    <t>18481</t>
  </si>
  <si>
    <t>OCHRANA STROMŮ BEDNĚNÍM</t>
  </si>
  <si>
    <t>včetně odstranění  
výkres D.1.1.2a</t>
  </si>
  <si>
    <t>STÁVAJÍCÍ PONECHANÉ STROMY: 
počet (předpoklad) x plocha/ks:2*4=8,000 [A]</t>
  </si>
  <si>
    <t>položka zahrnuje veškerý materiál, výrobky a polotovary, včetně mimostaveništní a vnitrostaveništní dopravy (rovněž přesuny), včetně naložení a složení, případně s uložením</t>
  </si>
  <si>
    <t>30</t>
  </si>
  <si>
    <t>184D16</t>
  </si>
  <si>
    <t>VYSAZOVÁNÍ STROMŮ JEHLIČNATÝCH S BALEM VÝŠKY KMENE PŘES 1,75M</t>
  </si>
  <si>
    <t>specifikace a umístění dle investora  
výkres D.1.1.2a</t>
  </si>
  <si>
    <t>NÁHRADNÍ VÝSADBA: 
počet (předpoklad):2=2,000 [A]</t>
  </si>
  <si>
    <t>Položka vysazování stromů dodávku projektem předepsaných  stromů, hloubení jamek (min. rozměry pro stromy min. 1,5 násobek balu výpěstku) s event. výměnou půdy, s hnojením anorganickým hnojivem a přídavkem organického hnojiva min. 5kg pro stromy, zálivku, kůly, chráničky ke stromům nebo ochrana stromů nátěrem a pod.  
položka zahrnuje veškerý materiál, výrobky a polotovary, včetně mimostaveništní a vnitrostaveništní dopravy (rovněž přesuny), včetně naložení a složení, případně s uložením</t>
  </si>
  <si>
    <t>Základy</t>
  </si>
  <si>
    <t>31</t>
  </si>
  <si>
    <t>21452</t>
  </si>
  <si>
    <t>SANAČNÍ VRSTVY Z KAMENIVA DRCENÉHO</t>
  </si>
  <si>
    <t>fr. 0/63  
výkresy D.1.1.2a a D.1.1.2c</t>
  </si>
  <si>
    <t>VÝMĚNA PODLOŽÍ - předpoklad 20% z plochy sanace vozovky silnice a sjezdu: 
plocha x tloušťka:46*0,5=23,000 [A]</t>
  </si>
  <si>
    <t>položka zahrnuje dodávku předepsaného kameniva, mimostaveništní a vnitrostaveništní dopravu a jeho uložení  
není-li v zadávací dokumentaci uvedeno jinak, jedná se o nakupovaný materiál</t>
  </si>
  <si>
    <t>Svislé konstrukce</t>
  </si>
  <si>
    <t>32</t>
  </si>
  <si>
    <t>33817C</t>
  </si>
  <si>
    <t>SLOUPKY PLOTOVÉ Z DÍLCŮ KOVOVÝCH DO BETONOVÝCH PATEK</t>
  </si>
  <si>
    <t>KS</t>
  </si>
  <si>
    <t>výkresy D.1.1.2a a D.1.1.2k</t>
  </si>
  <si>
    <t>SLOUPKY PŘELOŽKY DRÁTĚNÉHO OPLOCENÍ: 
počet:6=6,000 [A]</t>
  </si>
  <si>
    <t>- dodání a osazení předepsaného sloupku včetně PKO  
- případnou betonovou patku z předepsané třídy betonu  
- nutné zemní práce</t>
  </si>
  <si>
    <t>Vodorovné konstrukce</t>
  </si>
  <si>
    <t>33</t>
  </si>
  <si>
    <t>45157</t>
  </si>
  <si>
    <t>PODKLADNÍ A VÝPLŇOVÉ VRSTVY Z KAMENIVA TĚŽENÉHO</t>
  </si>
  <si>
    <t>štěrkopísek 0-4 mm  
výkresy D.1.1.2a a D.1.1.2j</t>
  </si>
  <si>
    <t>LOŽE PRO PŘÍPOJKU DN 100: 
délka x plocha v řezu:4,5*0,13=0,585 [A]</t>
  </si>
  <si>
    <t>34</t>
  </si>
  <si>
    <t>LOŽE PRO KANALIZAČNÍ PŘÍPOJKU DN 200: 
délka x plocha v řezu:27,5*0,14=3,850 [A]</t>
  </si>
  <si>
    <t>Komunikace</t>
  </si>
  <si>
    <t>35</t>
  </si>
  <si>
    <t>56330</t>
  </si>
  <si>
    <t>VOZOVKOVÉ VRSTVY ZE ŠTĚRKODRTI</t>
  </si>
  <si>
    <t>PARKOVACÍ PRUH/SJEZD - AB: 
plocha x tloušťka164*0,18=29,520 [A]: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</si>
  <si>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</si>
  <si>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36</t>
  </si>
  <si>
    <t>56332</t>
  </si>
  <si>
    <t>VOZOVKOVÉ VRSTVY ZE ŠTĚRKODRTI TL. DO 100MM</t>
  </si>
  <si>
    <t>fr. 0/32  
výkresy D.1.1.2a a D.1.1.2c</t>
  </si>
  <si>
    <t>CHODNÍK - BET. ZÁMKOVÁ DLAŽBA: 
plocha:46+1+1=48,000 [A]</t>
  </si>
  <si>
    <t>37</t>
  </si>
  <si>
    <t>56333</t>
  </si>
  <si>
    <t>VOZOVKOVÉ VRSTVY ZE ŠTĚRKODRTI TL. DO 150MM</t>
  </si>
  <si>
    <t>PARKOVACÍ PRUH/SJEZD - AB: 
plocha:136=136,000 [A] 
PROVOZNÍ PROSTRANSTVÍ - BET. VEG. TVÁRNICE: 
plochy:71+73=144,000 [B] 
CHODNÍK - BET. ZÁMKOVÁ DLAŽBA: 
plocha:46+1+1=48,000 [C] 
Celkem: A+B+C=328,000 [D]</t>
  </si>
  <si>
    <t>38</t>
  </si>
  <si>
    <t>56334</t>
  </si>
  <si>
    <t>VOZOVKOVÉ VRSTVY ZE ŠTĚRKODRTI TL. DO 200MM</t>
  </si>
  <si>
    <t>SILNICE - AB - KRAJNÍ SANACE VOZOVKY: 
plocha:59=59,000 [A]</t>
  </si>
  <si>
    <t>39</t>
  </si>
  <si>
    <t>SILNICE - AB - KRAJNÍ SANACE VOZOVKY: 
plocha:64=64,000 [A]</t>
  </si>
  <si>
    <t>40</t>
  </si>
  <si>
    <t>56932</t>
  </si>
  <si>
    <t>ZPEVNĚNÍ KRAJNIC ZE ŠTĚRKODRTI TL. DO 100MM</t>
  </si>
  <si>
    <t>plocha:7=7,000 [A]</t>
  </si>
  <si>
    <t>- dodání kameniva předepsané kvality a zrnitosti  
- rozprostření a zhutnění vrstvy v předepsané tloušťce  
- zřízení vrstvy bez rozlišení šířky, pokládání vrstvy po etapách</t>
  </si>
  <si>
    <t>41</t>
  </si>
  <si>
    <t>572213</t>
  </si>
  <si>
    <t>SPOJOVACÍ POSTŘIK Z EMULZE DO 0,5KG/M2</t>
  </si>
  <si>
    <t>0,3 kg/m2  
výkresy D.1.1.2a a D.1.1.2c</t>
  </si>
  <si>
    <t>SILNICE - AB - KRAJNÍ SANACE VOZOVKY: 
plocha:50=50,000 [A] 
SILNICE - AB - OBNOVA KRYTOVÝCH VRSTEV: 
plocha:13=13,000 [B] 
PARKOVACÍ PRUH/SJEZD - AB: 
plocha:134=134,000 [C] 
Celkem: A+B+C=197,000 [D]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</si>
  <si>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</si>
  <si>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42</t>
  </si>
  <si>
    <t>572223</t>
  </si>
  <si>
    <t>SPOJOVACÍ POSTŘIK Z EMULZE DO 1,0KG/M2</t>
  </si>
  <si>
    <t>0,7 g/m2  
výkresy D.1.1.2a a D.1.1.2c</t>
  </si>
  <si>
    <t>SILNICE - AB - OBNOVA OBRUSNÉ VRSTVY: 
plocha.14=14,000 [A]</t>
  </si>
  <si>
    <t>43</t>
  </si>
  <si>
    <t>574A34</t>
  </si>
  <si>
    <t>ASFALTOVÝ BETON PRO OBRUSNÉ VRSTVY ACO 11+, 11S TL. 40MM</t>
  </si>
  <si>
    <t>ACO 11 +  
výkresy D.1.1.2a a D.1.1.2c</t>
  </si>
  <si>
    <t>SILNICE - AB - KRAJNÍ SANACE VOZOVKY: 
plocha:50=50,000 [A] 
SILNICE - AB - OBNOVA KRYTOVÝCH VRSTEV: 
plocha:13=13,000 [B] 
SILNICE - AB - OBNOVA OBRUSNÉ VRSTVY: 
plocha:14=14,000 [C] 
PARKOVACÍ PRUH/SJEZD - AB: 
plocha:132=132,000 [D] 
Celkem: A+B+C+D=209,000 [E]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</si>
  <si>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</si>
  <si>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44</t>
  </si>
  <si>
    <t>574E66</t>
  </si>
  <si>
    <t>ASFALTOVÝ BETON PRO PODKLADNÍ VRSTVY ACP 16+, 16S TL. 70MM</t>
  </si>
  <si>
    <t>ACP 16 +  
výkresy D.1.1.2a a D.1.1.2c</t>
  </si>
  <si>
    <t>45</t>
  </si>
  <si>
    <t>582612</t>
  </si>
  <si>
    <t>KRYTY Z BETON DLAŽDIC SE ZÁMKEM ŠEDÝCH TL 80MM DO LOŽE Z KAM</t>
  </si>
  <si>
    <t>CHODNÍK - BET. ZÁMKOVÁ DLAŽBA - běžná: 
plocha:46=46,000 [A]</t>
  </si>
  <si>
    <t>- dodání dlažebního materiálu v požadované kvalitě, dodání materiálu pro předepsané  lože v tloušťce předepsané dokumentací a pro předepsanou výplň spar  
- očištění podkladu  
- uložení dlažby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</si>
  <si>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46</t>
  </si>
  <si>
    <t>58261B</t>
  </si>
  <si>
    <t>KRYTY Z BETON DLAŽDIC SE ZÁMKEM BAREV RELIÉF TL 80MM DO LOŽE Z KAM</t>
  </si>
  <si>
    <t>CHODNÍK - BET. ZÁMKOVÁ DLAŽBA - varovný pás: 
plocha:1=1,000 [A]</t>
  </si>
  <si>
    <t>47</t>
  </si>
  <si>
    <t>58401</t>
  </si>
  <si>
    <t>VOZOVKOVÉ KRYTY Z VEGETAČNÍCH DÍLCŮ DO LOŽE Z KAM TL DO 100MM</t>
  </si>
  <si>
    <t>PROVOZNÍ PROSTRANSTVÍ - BET. VEG. TVÁRNICE: 
plocha:71=71,000 [A]</t>
  </si>
  <si>
    <t>- dodání dílců v požadované kvalitě, dodání materiálu pro předepsané  lože v tloušťce předepsané dokumentací a pro předepsanou výplň spar  
- očištění podkladu  
- uložení dílců dle předepsaného technologického předpisu včetně předepsané podkladní vrstvy a předepsané výplně spar  
- zřízení vrstvy bez rozlišení šířky, pokládání vrstvy po etapách   
- úpravu napojení, ukončení podél obrubníků, dilatačních zařízení, odvodňovacích proužků, odvodňovačů, vpustí, šachet a pod., nestanoví-li zadávací dokumentace jinak  
- nezahrnuje postřiky, nátěry  
- nezahrnuje těsnění podél obrubníků, dilatačních zařízení, odvodňovacích proužků, odvodňovačů, vpustí, šachet a pod.</t>
  </si>
  <si>
    <t>48</t>
  </si>
  <si>
    <t>587205</t>
  </si>
  <si>
    <t>PŘEDLÁŽDĚNÍ KRYTU Z BETONOVÝCH DLAŽDIC</t>
  </si>
  <si>
    <t>CHODNÍKOVÁ PLOCHA NA KÚ2 U OBECNÍHO ÚŘADU: 
plocha:1,6=1,600 [A]</t>
  </si>
  <si>
    <t>- pod pojmem *předláždění* se rozumí rozebrání stávající dlažby a pokládka dlažby ze stávajícího dlažebního materiálu (bez dodávky nového)  
- zahrnuje nezbytnou manipulaci s tímto materiálem (nakládání, doprava, složení, očištění)  
- dodání a rozprostření materiálu pro lože a jeho tloušťku předepsanou dokumentací a pro předepsanou výplň spar  
- eventuelní doplnění plochy s použitím nového materiálu se vykazuje v položce č.582</t>
  </si>
  <si>
    <t>49</t>
  </si>
  <si>
    <t>58920</t>
  </si>
  <si>
    <t>VÝPLŇ SPAR MODIFIKOVANÝM ASFALTEM</t>
  </si>
  <si>
    <t>NAPOJENÍ NA STÁV. VOZOVKU SILNICE: 
délka:54=54,000 [A]</t>
  </si>
  <si>
    <t>položka zahrnuje:  
- dodávku předepsaného materiálu  
- vyčištění a výplň spar tímto materiálem</t>
  </si>
  <si>
    <t>Přidružená stavební výroba</t>
  </si>
  <si>
    <t>50</t>
  </si>
  <si>
    <t>711117</t>
  </si>
  <si>
    <t>IZOLACE BĚŽNÝCH KONSTRUKCÍ PROTI ZEMNÍ VLHKOSTI Z NOPOVÉ FÓLIE - ÚPRAVA</t>
  </si>
  <si>
    <t>ÚPRAVA STÁVAJÍCÍ HYDROIZOLACE U STÁV. LÍCE OPĚRNÉ ZDI: 
délka x výška (předpoklad):11*0,9=9,900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</si>
  <si>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</t>
  </si>
  <si>
    <t>51</t>
  </si>
  <si>
    <t>76792</t>
  </si>
  <si>
    <t>OPLOCENÍ Z DRÁTĚNÉHO PLETIVA POTAŽENÉHO PLASTEM</t>
  </si>
  <si>
    <t>PŘELOŽKA DRÁTĚNÉHO OPLOCENÍ: 
délka x výška:14,2*1,6=22,720 [A]</t>
  </si>
  <si>
    <t>- položka zahrnuje vedle vlastního pletiva i rámy, rošty, lišty, kování, podpěrné, závěsné, upevňovací prvky, spojovací a těsnící materiál, pomocný materiál, kompletní povrchovou úpravu.  
- nejsou zahrnuty sloupky, které se vykazují v samostatných položkách 338**, není zahrnuta podezdívka (272**)  
- součástí položky je  případně i ostnatý drát, uvažovaná plocha se pak vypočítává po horní hranu drátu.</t>
  </si>
  <si>
    <t>Potrubí</t>
  </si>
  <si>
    <t>52</t>
  </si>
  <si>
    <t>87427</t>
  </si>
  <si>
    <t>POTRUBÍ Z TRUB PLASTOVÝCH ODPADNÍCH DN DO 100MM</t>
  </si>
  <si>
    <t>PVC hladké SN4  
výkresy D.1.1.2a a D.1.1.2j</t>
  </si>
  <si>
    <t>PŘÍPOJKA DEŠŤOVÝCH SVODŮ: 
délka:4,5=4,500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</si>
  <si>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</si>
  <si>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53</t>
  </si>
  <si>
    <t>87434</t>
  </si>
  <si>
    <t>POTRUBÍ Z TRUB PLASTOVÝCH ODPADNÍCH DN DO 200MM</t>
  </si>
  <si>
    <t>PVC hladké SN16  
výkresy D.1.1.2a a D.1.1.2j</t>
  </si>
  <si>
    <t>KANALIZAČNÍ PŘÍPOJKA: 
délka:27,5=27,500 [A]</t>
  </si>
  <si>
    <t>54</t>
  </si>
  <si>
    <t>894845</t>
  </si>
  <si>
    <t>ŠACHTY KANALIZAČNÍ PLASTOVÉ D 300MM</t>
  </si>
  <si>
    <t>PP ŠACHTA, dno pro DN 200, betonový čtvercový poklop  
výkresy D.1.1.2a a D.1.1.2j</t>
  </si>
  <si>
    <t>KANALIZAČNÍ ŠACHTA: 
počet:1=1,000 [A]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</si>
  <si>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</si>
  <si>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55</t>
  </si>
  <si>
    <t>89922</t>
  </si>
  <si>
    <t>VÝŠKOVÁ ÚPRAVA MŘÍŽÍ</t>
  </si>
  <si>
    <t>výkresy D.1.1.2a</t>
  </si>
  <si>
    <t>- položka výškové úpravy zahrnuje všechny nutné práce a materiály pro zvýšení nebo snížení zařízení (včetně nutné úpravy stávajícího povrchu vozovky nebo chodníku).</t>
  </si>
  <si>
    <t>Ostatní konstrukce a práce</t>
  </si>
  <si>
    <t>56</t>
  </si>
  <si>
    <t>914171</t>
  </si>
  <si>
    <t>DOPRAVNÍ ZNAČKY ZÁKLADNÍ VELIKOSTI HLINÍKOVÉ FÓLIE TŘ 2 - DODÁVKA A MONTÁŽ</t>
  </si>
  <si>
    <t>výkres D.1.1.2g-1</t>
  </si>
  <si>
    <t>NOVÉ SDZ: 
IP 11c:1=1,000 [A]</t>
  </si>
  <si>
    <t>položka zahrnuje:  
- dodávku a montáž značek v požadovaném provedení</t>
  </si>
  <si>
    <t>57</t>
  </si>
  <si>
    <t>914921</t>
  </si>
  <si>
    <t>SLOUPKY A STOJKY DOPRAVNÍCH ZNAČEK Z OCEL TRUBEK DO PATKY - DODÁVKA A MONTÁŽ</t>
  </si>
  <si>
    <t>SLOUPEK K NOVÉ SDZ: 
počet:1=1,000 [A]</t>
  </si>
  <si>
    <t>položka zahrnuje:  
- sloupky a upevňovací zařízení včetně jejich osazení (betonová patka, zemní práce)</t>
  </si>
  <si>
    <t>58</t>
  </si>
  <si>
    <t>915111</t>
  </si>
  <si>
    <t>VODOROVNÉ DOPRAVNÍ ZNAČENÍ BARVOU HLADKÉ - DODÁVKA A POKLÁDKA</t>
  </si>
  <si>
    <t>NAVRHOVANÉ VDZ: 
V 4 - délka x šířka:(11,3+3,6)*0,125=1,863 [A] 
V 10a - počet x délka x šířka:5*2*0,125=1,250 [B] 
V 10d - délka x šířka:35*0,5*0,25=4,375 [C] 
Celkem: A+B+C=7,488 [D]</t>
  </si>
  <si>
    <t>položka zahrnuje:  
- dodání a pokládku nátěrového materiálu (měří se pouze natíraná plocha)  
- předznačení a reflexní úpravu</t>
  </si>
  <si>
    <t>59</t>
  </si>
  <si>
    <t>915211</t>
  </si>
  <si>
    <t>VODOROVNÉ DOPRAVNÍ ZNAČENÍ PLASTEM HLADKÉ - DODÁVKA A POKLÁDKA</t>
  </si>
  <si>
    <t>60</t>
  </si>
  <si>
    <t>917212</t>
  </si>
  <si>
    <t>ZÁHONOVÉ OBRUBY Z BETONOVÝCH OBRUBNÍKŮ ŠÍŘ 80MM</t>
  </si>
  <si>
    <t>délka:6=6,000 [A]</t>
  </si>
  <si>
    <t>Položka zahrnuje:  
dodání a pokládku betonových obrubníků o rozměrech předepsaných zadávací dokumentací  
betonové lože i boční betonovou opěrku.</t>
  </si>
  <si>
    <t>61</t>
  </si>
  <si>
    <t>917223</t>
  </si>
  <si>
    <t>SILNIČNÍ A CHODNÍKOVÉ OBRUBY Z BETONOVÝCH OBRUBNÍKŮ ŠÍŘ 100MM</t>
  </si>
  <si>
    <t>délka:19=19,000 [A]</t>
  </si>
  <si>
    <t>62</t>
  </si>
  <si>
    <t>917224</t>
  </si>
  <si>
    <t>SILNIČNÍ A CHODNÍKOVÉ OBRUBY Z BETONOVÝCH OBRUBNÍKŮ ŠÍŘ 150MM</t>
  </si>
  <si>
    <t>délka:44=44,000 [A]</t>
  </si>
  <si>
    <t>63</t>
  </si>
  <si>
    <t>919111</t>
  </si>
  <si>
    <t>ŘEZÁNÍ ASFALTOVÉHO KRYTU VOZOVEK TL DO 50MM</t>
  </si>
  <si>
    <t>položka zahrnuje řezání vozovkové vrstvy v předepsané tloušťce, včetně spotřeby vody</t>
  </si>
  <si>
    <t>64</t>
  </si>
  <si>
    <t>966842</t>
  </si>
  <si>
    <t>ODSTRANĚNÍ OPLOCENÍ Z DRÁT PLETIVA</t>
  </si>
  <si>
    <t>odkup zhotovitelem za cenu šrotu, včetně sloupků  
výkres D.1.1.2a</t>
  </si>
  <si>
    <t>STÁVAJÍCÍ DRÁTĚNÉ OPLOCENÍ: 
délka:16=16,000 [A]</t>
  </si>
  <si>
    <t>položka zahrnuje:  
-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likvidaci, který se vykazuje v položce 0151** (s výjimkou malého množství bouraného materiálu, kde je možné poplatek zahrnout do jednotkové ceny bourání – tento fakt musí být uveden v doplňujícím textu k položce)</t>
  </si>
  <si>
    <t>65</t>
  </si>
  <si>
    <t>96922</t>
  </si>
  <si>
    <t>VYBOURÁNÍ POTRUBÍ DN DO 100MM KANALIZAČ</t>
  </si>
  <si>
    <t>STÁVAJÍCÍ PŘÍPOJKA DEŠŤ. SVODU: 
délka:2=2,000 [A]</t>
  </si>
  <si>
    <t>- položka zahrnuje veškerou manipulaci s vybouranou sutí a hmotami včetně uložení na skládku. Nezahrnuje poplatek za likvidaci, který se vykazuje v položce 0151**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</si>
  <si>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90242x-2</t>
  </si>
  <si>
    <t>D.1.2 OPĚRNÁ ZEĎ</t>
  </si>
  <si>
    <t>zemina</t>
  </si>
  <si>
    <t>pol. č. 12373:181,2=181,200 [A] 
pol. č. 13273:4=4,000 [B] 
Celkem: A+B=185,200 [C]</t>
  </si>
  <si>
    <t>zahrnuje veškeré poplatky provozovateli skládky související s uložením odpadu na skládce.</t>
  </si>
  <si>
    <t>beton, kámen, potrubí</t>
  </si>
  <si>
    <t>pol. č. 96613:3,68=3,680 [A] 
pol. č. 96615:40,92=40,920 [B] 
pol. č. 969245:5*0,48=2,400 [C] 
Celkem: A+B+C=47,000 [D]</t>
  </si>
  <si>
    <t>s odvozem na skládku zhotovitele  
výkresy D.1.2.2b a D.1.2.5e</t>
  </si>
  <si>
    <t>ODTĚŽENÍ SVAHU ZA STÁV. OPĚRNOU ZDÍ (PODEZDÍVKOU OPLOCENÍ) PRO NOVOU OPĚRNOU ZEĎ: 
kubatura:181,2=181,200 [A]</t>
  </si>
  <si>
    <t>kubatura:81*0,3=24,300 [A]</t>
  </si>
  <si>
    <t>PRO DRENÁŽNÍ POTRUBÍ MIMO OPĚRNOU ZEĎ: 
kubatura:8*1*0,5=4,000 [A]</t>
  </si>
  <si>
    <t>uložení zeminy</t>
  </si>
  <si>
    <t>ODKOPÁVKY:181,2=181,200 [A] 
RÝHY:4=4,000 [B] 
Celkem: A+B=185,200 [C]</t>
  </si>
  <si>
    <t>výkresy D.1.2.2b a D.1.2.5e</t>
  </si>
  <si>
    <t>ZÁSYP DRENÁŽNÍHO POTRUBÍ MIMO OPĚRNOU ZEĎ: 
kubatura:8*0,7*0,5=2,800 [A]</t>
  </si>
  <si>
    <t>KOLEM DRENÁŽNÍHO POTRUBÍ: 
délka x prům. plocha v řezu:41,8*0,05=2,090 [A]</t>
  </si>
  <si>
    <t>18230</t>
  </si>
  <si>
    <t>ROZPROSTŘENÍ ORNICE V ROVINĚ</t>
  </si>
  <si>
    <t>ZA RUBEM OPĚRNÉ ZDI: 
celková plocha x tloušťka:81*0,3=24,300 [A]</t>
  </si>
  <si>
    <t>V PLOCHÁCH OHUMUSOVÁNÍ: 
plocha:81=81,000 [A]</t>
  </si>
  <si>
    <t>V BUDOUCÍCH PLOCHÁCH OHUMUSOVÁNÍ: 
plocha:81=81,000 [A]</t>
  </si>
  <si>
    <t>21197</t>
  </si>
  <si>
    <t>OPLÁŠTĚNÍ ODVODŇOVACÍCH ŽEBER Z GEOTEXTILIE</t>
  </si>
  <si>
    <t>300 g/m2  
výkresy D.1.2.2b a D.1.2.5e</t>
  </si>
  <si>
    <t>KOLEM DRENÁŽNÍHO POTRUBÍ: 
délka x rozvinutá šířka (předpoklad):41,8*1,3=54,340 [A]</t>
  </si>
  <si>
    <t>položka zahrnuje dodávku předepsané geotextilie, mimostaveništní a vnitrostaveništní dopravu a její uložení včetně potřebných přesahů (nezapočítávají se do výměry)</t>
  </si>
  <si>
    <t>272324</t>
  </si>
  <si>
    <t>ZÁKLADY ZE ŽELEZOBETONU DO C25/30</t>
  </si>
  <si>
    <t>ZÁKLADOVÝ PAS OPĚRNÉ ZDI: 
kubatura:10,8=10,800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</si>
  <si>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</si>
  <si>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28997C</t>
  </si>
  <si>
    <t>OPLÁŠTĚNÍ (ZPEVNĚNÍ) Z GEOTEXTILIE DO 300G/M2</t>
  </si>
  <si>
    <t>NA RUBU OPĚRNÉ ZDI: 
plocha:74,6+16,4=91,000 [A]</t>
  </si>
  <si>
    <t>Položka zahrnuje:  
- dodávku předepsané geotextilie  
- úpravu, očištění a ochranu podkladu  
- přichycení k podkladu, případně zatížení  
- úpravy spojů a zajištění okrajů  
- úpravy pro odvodnění  
- nutné přesahy  
- mimostaveništní a vnitrostaveništní dopravu</t>
  </si>
  <si>
    <t>317324</t>
  </si>
  <si>
    <t>ŘÍMSY ZE ŽELEZOBETONU DO C25/30</t>
  </si>
  <si>
    <t>ŘÍMSY OPĚRNÉ ZDI: 
kubatura:2,5=2,500 [A]</t>
  </si>
  <si>
    <t>položka zahrnuje:  
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</si>
  <si>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317366</t>
  </si>
  <si>
    <t>VÝZTUŽ ŘÍMS Z KARI-SÍTÍ</t>
  </si>
  <si>
    <t>výkres D.1.2.5d</t>
  </si>
  <si>
    <t>VÝZTUŽ ŘÍMS: 
hmotnost:0,190=0,190 [A]</t>
  </si>
  <si>
    <t>položka zahrnuje: 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  
- povrchovou antikorozní úpravu výztuže,  
- separaci výztuže,  
- osazení měřících zařízení a úpravy pro ně,  
- osazení měřících skříní nebo míst pro měření bludných proudů.</t>
  </si>
  <si>
    <t>327324</t>
  </si>
  <si>
    <t>ZDI OPĚRNÉ, ZÁRUBNÍ, NÁBŘEŽNÍ ZE ŽELEZOVÉHO BETONU DO C25/30</t>
  </si>
  <si>
    <t>DŘÍK OPĚRNÉ ZDI: 
kubatura:18,9=18,900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</si>
  <si>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</si>
  <si>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327365</t>
  </si>
  <si>
    <t>VÝZTUŽ ZDÍ OPĚRNÝCH, ZÁRUBNÍCH, NÁBŘEŽNÍCH Z OCELI 10505, B500B</t>
  </si>
  <si>
    <t>VÝZTUŽ OPĚRNÉ ZDI: 
hmotnost:3,07=3,070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</si>
  <si>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74),  
- povrchovou antikorozní úpravu výztuže,  
- separaci výztuže,  
- osazení měřících zařízení a úpravy pro ně,  
- osazení měřících skříní nebo míst pro měření bludných proudů.</t>
  </si>
  <si>
    <t>333215</t>
  </si>
  <si>
    <t>PŘEZDĚNÍ OPĚR A KŘÍDEL Z KAMENNÉHO ZDIVA</t>
  </si>
  <si>
    <t>výkres D.1.2.5e</t>
  </si>
  <si>
    <t>ÚPRAVA STÁV. OPĚRNÉ ZDI U VÝTOKU DRENÁŽNÍHO POTRUBÍ DO VODOTEČE: 
kubatura (předpoklad):0,6*0,6*1=0,360 [A]</t>
  </si>
  <si>
    <t>položka zahrnuje rozebrání stávajícího zdiva, nezbytnou manipulaci s rozebraným materiálem (nakládání, doprava, složení, očištění, odvoz nepoužitelného materiálu a suti), vyzdění z tohoto materiálu (bez dodávky nového) včetně dodávky předepsaného materiálu pro výplň spar.</t>
  </si>
  <si>
    <t>348173</t>
  </si>
  <si>
    <t>ZÁBRADLÍ Z DÍLCŮ KOVOVÝCH ŽÁROVĚ ZINK PONOREM S NÁTĚREM</t>
  </si>
  <si>
    <t>KG</t>
  </si>
  <si>
    <t>ocel S235, s kotvením pomocí plechů a chemických kotev do betonu  
výkresy D.1.2.2b a D.1.2.5e</t>
  </si>
  <si>
    <t>ZÁBRADLÍ NA OPĚRNÉ ZDI: 
celková hmotnost:785=785,000 [A]</t>
  </si>
  <si>
    <t>- dílenská dokumentace, včetně technologického předpisu spojování,  
- dodání  materiálu  v požadované kvalitě a výroba konstrukce (včetně  pomůcek,  přípravků a prostředků pro výrobu) bez ohledu na náročnost a její hmotnost,  
- dodání spojovacího materiálu,  
- zřízení  montážních  a  dilatačních  spojů,  spar, včetně potřebných úprav, vložek, opracování, očištění a ošetření,  
- podpěr. konstr. a lešení všech druhů pro montáž konstrukcí i doplňkových, včetně požadovaných otvorů, ochranných a bezpečnostních opatření a základů pro tyto konstrukce a lešení,  
- montáž konstrukce na staveništi, včetně montážních prostředků a pomůcek a zednických výpomocí,                                
- výplň, těsnění a tmelení spar a spojů,  
- všechny druhy ocelového kotvení,  
- dílenskou přejímku a montážní prohlídku, včetně požadovaných dokladů,  
- zřízení kotevních otvorů nebo jam, nejsou-li částí jiné konstrukce,  
- osazení kotvení nebo přímo částí konstrukce do podpůrné konstrukce nebo do zeminy,  
- výplň kotevních otvorů  (příp.  podlití  patních  desek) maltou,  betonem  nebo  jinou speciální hmotou, vyplnění jam zeminou,  
- veškeré druhy protikorozní ochrany a nátěry konstrukcí,  
- zvláštní spojovací prostředky, rozebíratelnost konstrukce,  
- ochranná opatření před účinky bludných proudů  
- ochranu před přepětím.</t>
  </si>
  <si>
    <t>451312</t>
  </si>
  <si>
    <t>PODKLADNÍ A VÝPLŇOVÉ VRSTVY Z PROSTÉHO BETONU C12/15</t>
  </si>
  <si>
    <t>POD OPĚRNOU ZEĎ: 
kubatura:5,2=5,200 [A] 
POD TRATIVOD: 
kubatura:0,9=0,900 [B] 
OBNOVA KANALIZACE - POD POTRUBÍ: 
kubatura:5*1,2*0,1=0,600 [C] 
Celkem: A+B+C=6,700 [D]</t>
  </si>
  <si>
    <t>45852</t>
  </si>
  <si>
    <t>VÝPLŇ ZA OPĚRAMI A ZDMI Z KAMENIVA DRCENÉHO</t>
  </si>
  <si>
    <t>fr. 0/16  
výkresy D.1.2.2b a D.1.2.5e</t>
  </si>
  <si>
    <t>kubatura:2,3*0,07+30,6*1,76+6,2*0,6=57,737 [A]</t>
  </si>
  <si>
    <t>45868</t>
  </si>
  <si>
    <t>VÝPLŇ ZA OPĚRAMI A ZDMI Z JÍLU</t>
  </si>
  <si>
    <t>kubatura:2,3*0,27+30,6*0,9+6,2*0,9=33,741 [A]</t>
  </si>
  <si>
    <t>položka zahrnuje:  
- dodávku jílu a zásyp se zhutněním včetně mimostaveništní a vnitrostaveništní dopravy</t>
  </si>
  <si>
    <t>81445</t>
  </si>
  <si>
    <t>POTRUBÍ Z TRUB BETONOVÝCH DN DO 300MM</t>
  </si>
  <si>
    <t>OBNOVA KANALIZACE - PŘÍPOJKA ČOV: 
délka:5=5,000 [A]</t>
  </si>
  <si>
    <t>875332</t>
  </si>
  <si>
    <t>POTRUBÍ DREN Z TRUB PLAST DN DO 150MM DĚROVANÝCH</t>
  </si>
  <si>
    <t>DRENÁŽ ZA RUBEM ZDI: 
délka:41,8=41,800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</si>
  <si>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</si>
  <si>
    <t>894846</t>
  </si>
  <si>
    <t>ŠACHTY KANALIZAČNÍ PLASTOVÉ D 400MM</t>
  </si>
  <si>
    <t>revizní čistící šachty  
výkresy D.1.2.2b a D.1.2.5e</t>
  </si>
  <si>
    <t>REVIZNÍ ŠACHTY DRENÁŽE: 
počet:2=2,000 [A]</t>
  </si>
  <si>
    <t>89952A</t>
  </si>
  <si>
    <t>OBETONOVÁNÍ POTRUBÍ Z PROSTÉHO BETONU DO C20/25</t>
  </si>
  <si>
    <t>OBNOVA KANALIZACE - KOLEM POTRUBÍ: 
délka x plocha v řezu:5*0,25=1,250 [A]</t>
  </si>
  <si>
    <t>96613</t>
  </si>
  <si>
    <t>BOURÁNÍ KONSTRUKCÍ Z KAMENE NA MC</t>
  </si>
  <si>
    <t>STÁVAJÍCÍ PODEZDÍVKA (OPĚRNÁ ZEĎ) OPLOCENÍ: 
kubatura (předpoklad):9,2*0,4*1=3,680 [A]</t>
  </si>
  <si>
    <t>položka zahrnuje:  
- rozbourání konstrukce bez ohledu na použitou technologii  
- veškeré pomocné konstrukce (lešení a pod.)  
- veškerou manipulaci s vybouranou sutí a hmotami včetně uložení na skládku. Nezahrnuje poplatek za likvidaci, který se vykazuje v položce 0151**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</si>
  <si>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96615</t>
  </si>
  <si>
    <t>BOURÁNÍ KONSTRUKCÍ Z PROSTÉHO BETONU</t>
  </si>
  <si>
    <t>STÁVAJÍCÍ PODEZDÍVKA (OPĚRNÁ ZEĎ) OPLOCENÍ: 
kubatura (předpoklad):31*1,32=40,920 [A]</t>
  </si>
  <si>
    <t>966843</t>
  </si>
  <si>
    <t>ODSTRANĚNÍ OPLOCENÍ Z RÁMEČ PLETIVA</t>
  </si>
  <si>
    <t>odkup zhotovitelem za cenu šrotu  
výkresy D.1.2.2b a D.1.2.5e</t>
  </si>
  <si>
    <t>STÁVAJÍCÍ OPLOCENÍ NA PODEZDÍVCE: 
délka:40,5=40,500 [A]</t>
  </si>
  <si>
    <t>položka zahrnuje:  
-  kompletní bourací práce včetně odstranění základových konstrukcí a nezbytného rozsahu zemních prací,  
- veškerou manipulaci s vybouranou sutí a hmotami včetně uložení na skládku,  
- veškeré další práce plynoucí z technologického předpisu a z platných předpisů,  
- odstranění sloupků z jiného materiálu, odstranění vrat a vrátek  
nezahrnuje poplatek za likvidaci, který se vykazuje v položce 0151** (s výjimkou malého množství bouraného materiálu, kde je možné poplatek zahrnout do jednotkové ceny bourání – tento fakt musí být uveden v doplňujícím textu k položce)</t>
  </si>
  <si>
    <t>969245</t>
  </si>
  <si>
    <t>VYBOURÁNÍ POTRUBÍ DN DO 300MM KANALIZAČ</t>
  </si>
  <si>
    <t>BT 300  
s odvozem na skládku zhotovitele  
výkres D.1.2.5e</t>
  </si>
  <si>
    <t>OBNOVA KANALIZACE - STÁVAJÍCÍ KANALIZAČNÍ PŘÍPOJKA Z ČOV: 
délka:5=5,000 [A]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</si>
</sst>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25.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12.75">
      <c r="A11" s="30" t="s">
        <v>42</v>
      </c>
      <c r="E11" s="31" t="s">
        <v>37</v>
      </c>
    </row>
    <row r="12" spans="1:5" ht="140.25">
      <c r="A12" t="s">
        <v>43</v>
      </c>
      <c r="E12" s="29" t="s">
        <v>44</v>
      </c>
    </row>
    <row r="13" spans="1:16" ht="12.75">
      <c r="A13" s="19" t="s">
        <v>35</v>
      </c>
      <c s="23" t="s">
        <v>13</v>
      </c>
      <c s="23" t="s">
        <v>45</v>
      </c>
      <c s="19" t="s">
        <v>37</v>
      </c>
      <c s="24" t="s">
        <v>46</v>
      </c>
      <c s="25" t="s">
        <v>47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51">
      <c r="A14" s="28" t="s">
        <v>40</v>
      </c>
      <c r="E14" s="29" t="s">
        <v>48</v>
      </c>
    </row>
    <row r="15" spans="1:5" ht="12.75">
      <c r="A15" s="30" t="s">
        <v>42</v>
      </c>
      <c r="E15" s="31" t="s">
        <v>37</v>
      </c>
    </row>
    <row r="16" spans="1:5" ht="12.75">
      <c r="A16" t="s">
        <v>43</v>
      </c>
      <c r="E16" s="29" t="s">
        <v>49</v>
      </c>
    </row>
    <row r="17" spans="1:16" ht="12.75">
      <c r="A17" s="19" t="s">
        <v>35</v>
      </c>
      <c s="23" t="s">
        <v>12</v>
      </c>
      <c s="23" t="s">
        <v>50</v>
      </c>
      <c s="19" t="s">
        <v>51</v>
      </c>
      <c s="24" t="s">
        <v>52</v>
      </c>
      <c s="25" t="s">
        <v>47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53</v>
      </c>
    </row>
    <row r="19" spans="1:5" ht="12.75">
      <c r="A19" s="30" t="s">
        <v>42</v>
      </c>
      <c r="E19" s="31" t="s">
        <v>37</v>
      </c>
    </row>
    <row r="20" spans="1:5" ht="12.75">
      <c r="A20" t="s">
        <v>43</v>
      </c>
      <c r="E20" s="29" t="s">
        <v>54</v>
      </c>
    </row>
    <row r="21" spans="1:16" ht="12.75">
      <c r="A21" s="19" t="s">
        <v>35</v>
      </c>
      <c s="23" t="s">
        <v>23</v>
      </c>
      <c s="23" t="s">
        <v>55</v>
      </c>
      <c s="19" t="s">
        <v>37</v>
      </c>
      <c s="24" t="s">
        <v>56</v>
      </c>
      <c s="25" t="s">
        <v>47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57</v>
      </c>
    </row>
    <row r="23" spans="1:5" ht="12.75">
      <c r="A23" s="30" t="s">
        <v>42</v>
      </c>
      <c r="E23" s="31" t="s">
        <v>37</v>
      </c>
    </row>
    <row r="24" spans="1:5" ht="12.75">
      <c r="A24" t="s">
        <v>43</v>
      </c>
      <c r="E24" s="29" t="s">
        <v>58</v>
      </c>
    </row>
    <row r="25" spans="1:16" ht="12.75">
      <c r="A25" s="19" t="s">
        <v>35</v>
      </c>
      <c s="23" t="s">
        <v>25</v>
      </c>
      <c s="23" t="s">
        <v>59</v>
      </c>
      <c s="19" t="s">
        <v>37</v>
      </c>
      <c s="24" t="s">
        <v>60</v>
      </c>
      <c s="25" t="s">
        <v>47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25.5">
      <c r="A26" s="28" t="s">
        <v>40</v>
      </c>
      <c r="E26" s="29" t="s">
        <v>61</v>
      </c>
    </row>
    <row r="27" spans="1:5" ht="12.75">
      <c r="A27" s="30" t="s">
        <v>42</v>
      </c>
      <c r="E27" s="31" t="s">
        <v>37</v>
      </c>
    </row>
    <row r="28" spans="1:5" ht="12.75">
      <c r="A28" t="s">
        <v>43</v>
      </c>
      <c r="E28" s="29" t="s">
        <v>58</v>
      </c>
    </row>
    <row r="29" spans="1:16" ht="12.75">
      <c r="A29" s="19" t="s">
        <v>35</v>
      </c>
      <c s="23" t="s">
        <v>27</v>
      </c>
      <c s="23" t="s">
        <v>62</v>
      </c>
      <c s="19" t="s">
        <v>37</v>
      </c>
      <c s="24" t="s">
        <v>63</v>
      </c>
      <c s="25" t="s">
        <v>47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12.75">
      <c r="A30" s="28" t="s">
        <v>40</v>
      </c>
      <c r="E30" s="29" t="s">
        <v>64</v>
      </c>
    </row>
    <row r="31" spans="1:5" ht="12.75">
      <c r="A31" s="30" t="s">
        <v>42</v>
      </c>
      <c r="E31" s="31" t="s">
        <v>37</v>
      </c>
    </row>
    <row r="32" spans="1:5" ht="12.75">
      <c r="A32" t="s">
        <v>43</v>
      </c>
      <c r="E32" s="29" t="s">
        <v>58</v>
      </c>
    </row>
    <row r="33" spans="1:16" ht="12.75">
      <c r="A33" s="19" t="s">
        <v>35</v>
      </c>
      <c s="23" t="s">
        <v>65</v>
      </c>
      <c s="23" t="s">
        <v>66</v>
      </c>
      <c s="19" t="s">
        <v>37</v>
      </c>
      <c s="24" t="s">
        <v>67</v>
      </c>
      <c s="25" t="s">
        <v>47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25.5">
      <c r="A34" s="28" t="s">
        <v>40</v>
      </c>
      <c r="E34" s="29" t="s">
        <v>68</v>
      </c>
    </row>
    <row r="35" spans="1:5" ht="12.75">
      <c r="A35" s="30" t="s">
        <v>42</v>
      </c>
      <c r="E35" s="31" t="s">
        <v>37</v>
      </c>
    </row>
    <row r="36" spans="1:5" ht="12.75">
      <c r="A36" t="s">
        <v>43</v>
      </c>
      <c r="E36" s="29" t="s">
        <v>37</v>
      </c>
    </row>
    <row r="37" spans="1:16" ht="12.75">
      <c r="A37" s="19" t="s">
        <v>35</v>
      </c>
      <c s="23" t="s">
        <v>69</v>
      </c>
      <c s="23" t="s">
        <v>70</v>
      </c>
      <c s="19" t="s">
        <v>37</v>
      </c>
      <c s="24" t="s">
        <v>71</v>
      </c>
      <c s="25" t="s">
        <v>47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12.75">
      <c r="A38" s="28" t="s">
        <v>40</v>
      </c>
      <c r="E38" s="29" t="s">
        <v>72</v>
      </c>
    </row>
    <row r="39" spans="1:5" ht="12.75">
      <c r="A39" s="30" t="s">
        <v>42</v>
      </c>
      <c r="E39" s="31" t="s">
        <v>37</v>
      </c>
    </row>
    <row r="40" spans="1:5" ht="12.75">
      <c r="A40" t="s">
        <v>43</v>
      </c>
      <c r="E40" s="29" t="s">
        <v>37</v>
      </c>
    </row>
    <row r="41" spans="1:16" ht="12.75">
      <c r="A41" s="19" t="s">
        <v>35</v>
      </c>
      <c s="23" t="s">
        <v>30</v>
      </c>
      <c s="23" t="s">
        <v>73</v>
      </c>
      <c s="19" t="s">
        <v>37</v>
      </c>
      <c s="24" t="s">
        <v>74</v>
      </c>
      <c s="25" t="s">
        <v>47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114.75">
      <c r="A42" s="28" t="s">
        <v>40</v>
      </c>
      <c r="E42" s="29" t="s">
        <v>75</v>
      </c>
    </row>
    <row r="43" spans="1:5" ht="12.75">
      <c r="A43" s="30" t="s">
        <v>42</v>
      </c>
      <c r="E43" s="31" t="s">
        <v>37</v>
      </c>
    </row>
    <row r="44" spans="1:5" ht="12.75">
      <c r="A44" t="s">
        <v>43</v>
      </c>
      <c r="E44" s="29" t="s">
        <v>76</v>
      </c>
    </row>
    <row r="45" spans="1:16" ht="12.75">
      <c r="A45" s="19" t="s">
        <v>35</v>
      </c>
      <c s="23" t="s">
        <v>32</v>
      </c>
      <c s="23" t="s">
        <v>77</v>
      </c>
      <c s="19" t="s">
        <v>37</v>
      </c>
      <c s="24" t="s">
        <v>78</v>
      </c>
      <c s="25" t="s">
        <v>47</v>
      </c>
      <c s="26">
        <v>1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12.75">
      <c r="A46" s="28" t="s">
        <v>40</v>
      </c>
      <c r="E46" s="29" t="s">
        <v>79</v>
      </c>
    </row>
    <row r="47" spans="1:5" ht="12.75">
      <c r="A47" s="30" t="s">
        <v>42</v>
      </c>
      <c r="E47" s="31" t="s">
        <v>37</v>
      </c>
    </row>
    <row r="48" spans="1:5" ht="12.75">
      <c r="A48" t="s">
        <v>43</v>
      </c>
      <c r="E48" s="29" t="s">
        <v>76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7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0+O8+O21+O130+O135+O140+O149+O210+O219+O236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80</v>
      </c>
      <c s="32">
        <f>0+I8+I21+I130+I135+I140+I149+I210+I219+I236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80</v>
      </c>
      <c s="5"/>
      <c s="14" t="s">
        <v>81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82</v>
      </c>
      <c s="19" t="s">
        <v>37</v>
      </c>
      <c s="24" t="s">
        <v>83</v>
      </c>
      <c s="25" t="s">
        <v>39</v>
      </c>
      <c s="26">
        <v>155.58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84</v>
      </c>
    </row>
    <row r="11" spans="1:5" ht="140.25">
      <c r="A11" s="30" t="s">
        <v>42</v>
      </c>
      <c r="E11" s="31" t="s">
        <v>85</v>
      </c>
    </row>
    <row r="12" spans="1:5" ht="140.25">
      <c r="A12" t="s">
        <v>43</v>
      </c>
      <c r="E12" s="29" t="s">
        <v>44</v>
      </c>
    </row>
    <row r="13" spans="1:16" ht="25.5">
      <c r="A13" s="19" t="s">
        <v>35</v>
      </c>
      <c s="23" t="s">
        <v>13</v>
      </c>
      <c s="23" t="s">
        <v>86</v>
      </c>
      <c s="19" t="s">
        <v>37</v>
      </c>
      <c s="24" t="s">
        <v>87</v>
      </c>
      <c s="25" t="s">
        <v>39</v>
      </c>
      <c s="26">
        <v>16.2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88</v>
      </c>
    </row>
    <row r="15" spans="1:5" ht="12.75">
      <c r="A15" s="30" t="s">
        <v>42</v>
      </c>
      <c r="E15" s="31" t="s">
        <v>89</v>
      </c>
    </row>
    <row r="16" spans="1:5" ht="140.25">
      <c r="A16" t="s">
        <v>43</v>
      </c>
      <c r="E16" s="29" t="s">
        <v>44</v>
      </c>
    </row>
    <row r="17" spans="1:16" ht="25.5">
      <c r="A17" s="19" t="s">
        <v>35</v>
      </c>
      <c s="23" t="s">
        <v>12</v>
      </c>
      <c s="23" t="s">
        <v>90</v>
      </c>
      <c s="19" t="s">
        <v>37</v>
      </c>
      <c s="24" t="s">
        <v>91</v>
      </c>
      <c s="25" t="s">
        <v>39</v>
      </c>
      <c s="26">
        <v>8.44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92</v>
      </c>
    </row>
    <row r="19" spans="1:5" ht="51">
      <c r="A19" s="30" t="s">
        <v>42</v>
      </c>
      <c r="E19" s="31" t="s">
        <v>93</v>
      </c>
    </row>
    <row r="20" spans="1:5" ht="140.25">
      <c r="A20" t="s">
        <v>43</v>
      </c>
      <c r="E20" s="29" t="s">
        <v>44</v>
      </c>
    </row>
    <row r="21" spans="1:18" ht="12.75" customHeight="1">
      <c r="A21" s="5" t="s">
        <v>33</v>
      </c>
      <c s="5"/>
      <c s="35" t="s">
        <v>19</v>
      </c>
      <c s="5"/>
      <c s="21" t="s">
        <v>94</v>
      </c>
      <c s="5"/>
      <c s="5"/>
      <c s="5"/>
      <c s="36">
        <f>0+Q21</f>
      </c>
      <c r="O21">
        <f>0+R21</f>
      </c>
      <c r="Q21">
        <f>0+I22+I26+I30+I34+I38+I42+I46+I50+I54+I58+I62+I66+I70+I74+I78+I82+I86+I90+I94+I98+I102+I106+I110+I114+I118+I122+I126</f>
      </c>
      <c>
        <f>0+O22+O26+O30+O34+O38+O42+O46+O50+O54+O58+O62+O66+O70+O74+O78+O82+O86+O90+O94+O98+O102+O106+O110+O114+O118+O122+O126</f>
      </c>
    </row>
    <row r="22" spans="1:16" ht="12.75">
      <c r="A22" s="19" t="s">
        <v>35</v>
      </c>
      <c s="23" t="s">
        <v>23</v>
      </c>
      <c s="23" t="s">
        <v>95</v>
      </c>
      <c s="19" t="s">
        <v>37</v>
      </c>
      <c s="24" t="s">
        <v>96</v>
      </c>
      <c s="25" t="s">
        <v>97</v>
      </c>
      <c s="26">
        <v>15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25.5">
      <c r="A23" s="28" t="s">
        <v>40</v>
      </c>
      <c r="E23" s="29" t="s">
        <v>98</v>
      </c>
    </row>
    <row r="24" spans="1:5" ht="25.5">
      <c r="A24" s="30" t="s">
        <v>42</v>
      </c>
      <c r="E24" s="31" t="s">
        <v>99</v>
      </c>
    </row>
    <row r="25" spans="1:5" ht="38.25">
      <c r="A25" t="s">
        <v>43</v>
      </c>
      <c r="E25" s="29" t="s">
        <v>100</v>
      </c>
    </row>
    <row r="26" spans="1:16" ht="12.75">
      <c r="A26" s="19" t="s">
        <v>35</v>
      </c>
      <c s="23" t="s">
        <v>25</v>
      </c>
      <c s="23" t="s">
        <v>101</v>
      </c>
      <c s="19" t="s">
        <v>37</v>
      </c>
      <c s="24" t="s">
        <v>102</v>
      </c>
      <c s="25" t="s">
        <v>103</v>
      </c>
      <c s="26">
        <v>1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98</v>
      </c>
    </row>
    <row r="28" spans="1:5" ht="25.5">
      <c r="A28" s="30" t="s">
        <v>42</v>
      </c>
      <c r="E28" s="31" t="s">
        <v>104</v>
      </c>
    </row>
    <row r="29" spans="1:5" ht="114.75">
      <c r="A29" t="s">
        <v>43</v>
      </c>
      <c r="E29" s="29" t="s">
        <v>105</v>
      </c>
    </row>
    <row r="30" spans="1:16" ht="25.5">
      <c r="A30" s="19" t="s">
        <v>35</v>
      </c>
      <c s="23" t="s">
        <v>27</v>
      </c>
      <c s="23" t="s">
        <v>106</v>
      </c>
      <c s="19" t="s">
        <v>37</v>
      </c>
      <c s="24" t="s">
        <v>107</v>
      </c>
      <c s="25" t="s">
        <v>108</v>
      </c>
      <c s="26">
        <v>15.08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109</v>
      </c>
    </row>
    <row r="32" spans="1:5" ht="25.5">
      <c r="A32" s="30" t="s">
        <v>42</v>
      </c>
      <c r="E32" s="31" t="s">
        <v>110</v>
      </c>
    </row>
    <row r="33" spans="1:5" ht="63.75">
      <c r="A33" t="s">
        <v>43</v>
      </c>
      <c r="E33" s="29" t="s">
        <v>111</v>
      </c>
    </row>
    <row r="34" spans="1:16" ht="12.75">
      <c r="A34" s="19" t="s">
        <v>35</v>
      </c>
      <c s="23" t="s">
        <v>65</v>
      </c>
      <c s="23" t="s">
        <v>112</v>
      </c>
      <c s="19" t="s">
        <v>37</v>
      </c>
      <c s="24" t="s">
        <v>113</v>
      </c>
      <c s="25" t="s">
        <v>108</v>
      </c>
      <c s="26">
        <v>32.4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25.5">
      <c r="A35" s="28" t="s">
        <v>40</v>
      </c>
      <c r="E35" s="29" t="s">
        <v>109</v>
      </c>
    </row>
    <row r="36" spans="1:5" ht="89.25">
      <c r="A36" s="30" t="s">
        <v>42</v>
      </c>
      <c r="E36" s="31" t="s">
        <v>114</v>
      </c>
    </row>
    <row r="37" spans="1:5" ht="63.75">
      <c r="A37" t="s">
        <v>43</v>
      </c>
      <c r="E37" s="29" t="s">
        <v>111</v>
      </c>
    </row>
    <row r="38" spans="1:16" ht="12.75">
      <c r="A38" s="19" t="s">
        <v>35</v>
      </c>
      <c s="23" t="s">
        <v>69</v>
      </c>
      <c s="23" t="s">
        <v>115</v>
      </c>
      <c s="19" t="s">
        <v>37</v>
      </c>
      <c s="24" t="s">
        <v>116</v>
      </c>
      <c s="25" t="s">
        <v>108</v>
      </c>
      <c s="26">
        <v>16.8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109</v>
      </c>
    </row>
    <row r="40" spans="1:5" ht="25.5">
      <c r="A40" s="30" t="s">
        <v>42</v>
      </c>
      <c r="E40" s="31" t="s">
        <v>117</v>
      </c>
    </row>
    <row r="41" spans="1:5" ht="63.75">
      <c r="A41" t="s">
        <v>43</v>
      </c>
      <c r="E41" s="29" t="s">
        <v>111</v>
      </c>
    </row>
    <row r="42" spans="1:16" ht="12.75">
      <c r="A42" s="19" t="s">
        <v>35</v>
      </c>
      <c s="23" t="s">
        <v>30</v>
      </c>
      <c s="23" t="s">
        <v>118</v>
      </c>
      <c s="19" t="s">
        <v>37</v>
      </c>
      <c s="24" t="s">
        <v>119</v>
      </c>
      <c s="25" t="s">
        <v>108</v>
      </c>
      <c s="26">
        <v>7.67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25.5">
      <c r="A43" s="28" t="s">
        <v>40</v>
      </c>
      <c r="E43" s="29" t="s">
        <v>120</v>
      </c>
    </row>
    <row r="44" spans="1:5" ht="63.75">
      <c r="A44" s="30" t="s">
        <v>42</v>
      </c>
      <c r="E44" s="31" t="s">
        <v>121</v>
      </c>
    </row>
    <row r="45" spans="1:5" ht="63.75">
      <c r="A45" t="s">
        <v>43</v>
      </c>
      <c r="E45" s="29" t="s">
        <v>111</v>
      </c>
    </row>
    <row r="46" spans="1:16" ht="12.75">
      <c r="A46" s="19" t="s">
        <v>35</v>
      </c>
      <c s="23" t="s">
        <v>32</v>
      </c>
      <c s="23" t="s">
        <v>122</v>
      </c>
      <c s="19" t="s">
        <v>123</v>
      </c>
      <c s="24" t="s">
        <v>124</v>
      </c>
      <c s="25" t="s">
        <v>108</v>
      </c>
      <c s="26">
        <v>31.1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125</v>
      </c>
    </row>
    <row r="48" spans="1:5" ht="89.25">
      <c r="A48" s="30" t="s">
        <v>42</v>
      </c>
      <c r="E48" s="31" t="s">
        <v>126</v>
      </c>
    </row>
    <row r="49" spans="1:5" ht="38.25">
      <c r="A49" t="s">
        <v>43</v>
      </c>
      <c r="E49" s="29" t="s">
        <v>127</v>
      </c>
    </row>
    <row r="50" spans="1:16" ht="12.75">
      <c r="A50" s="19" t="s">
        <v>35</v>
      </c>
      <c s="23" t="s">
        <v>128</v>
      </c>
      <c s="23" t="s">
        <v>122</v>
      </c>
      <c s="19" t="s">
        <v>129</v>
      </c>
      <c s="24" t="s">
        <v>124</v>
      </c>
      <c s="25" t="s">
        <v>108</v>
      </c>
      <c s="26">
        <v>3.1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25.5">
      <c r="A51" s="28" t="s">
        <v>40</v>
      </c>
      <c r="E51" s="29" t="s">
        <v>130</v>
      </c>
    </row>
    <row r="52" spans="1:5" ht="25.5">
      <c r="A52" s="30" t="s">
        <v>42</v>
      </c>
      <c r="E52" s="31" t="s">
        <v>131</v>
      </c>
    </row>
    <row r="53" spans="1:5" ht="38.25">
      <c r="A53" t="s">
        <v>43</v>
      </c>
      <c r="E53" s="29" t="s">
        <v>127</v>
      </c>
    </row>
    <row r="54" spans="1:16" ht="12.75">
      <c r="A54" s="19" t="s">
        <v>35</v>
      </c>
      <c s="23" t="s">
        <v>132</v>
      </c>
      <c s="23" t="s">
        <v>133</v>
      </c>
      <c s="19" t="s">
        <v>37</v>
      </c>
      <c s="24" t="s">
        <v>134</v>
      </c>
      <c s="25" t="s">
        <v>108</v>
      </c>
      <c s="26">
        <v>86.4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25.5">
      <c r="A55" s="28" t="s">
        <v>40</v>
      </c>
      <c r="E55" s="29" t="s">
        <v>130</v>
      </c>
    </row>
    <row r="56" spans="1:5" ht="102">
      <c r="A56" s="30" t="s">
        <v>42</v>
      </c>
      <c r="E56" s="31" t="s">
        <v>135</v>
      </c>
    </row>
    <row r="57" spans="1:5" ht="369.75">
      <c r="A57" t="s">
        <v>43</v>
      </c>
      <c r="E57" s="29" t="s">
        <v>136</v>
      </c>
    </row>
    <row r="58" spans="1:16" ht="12.75">
      <c r="A58" s="19" t="s">
        <v>35</v>
      </c>
      <c s="23" t="s">
        <v>137</v>
      </c>
      <c s="23" t="s">
        <v>138</v>
      </c>
      <c s="19" t="s">
        <v>37</v>
      </c>
      <c s="24" t="s">
        <v>139</v>
      </c>
      <c s="25" t="s">
        <v>108</v>
      </c>
      <c s="26">
        <v>6.8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140</v>
      </c>
    </row>
    <row r="60" spans="1:5" ht="89.25">
      <c r="A60" s="30" t="s">
        <v>42</v>
      </c>
      <c r="E60" s="31" t="s">
        <v>141</v>
      </c>
    </row>
    <row r="61" spans="1:5" ht="306">
      <c r="A61" t="s">
        <v>43</v>
      </c>
      <c r="E61" s="29" t="s">
        <v>142</v>
      </c>
    </row>
    <row r="62" spans="1:16" ht="12.75">
      <c r="A62" s="19" t="s">
        <v>35</v>
      </c>
      <c s="23" t="s">
        <v>143</v>
      </c>
      <c s="23" t="s">
        <v>144</v>
      </c>
      <c s="19" t="s">
        <v>37</v>
      </c>
      <c s="24" t="s">
        <v>145</v>
      </c>
      <c s="25" t="s">
        <v>103</v>
      </c>
      <c s="26">
        <v>1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146</v>
      </c>
    </row>
    <row r="64" spans="1:5" ht="25.5">
      <c r="A64" s="30" t="s">
        <v>42</v>
      </c>
      <c r="E64" s="31" t="s">
        <v>147</v>
      </c>
    </row>
    <row r="65" spans="1:5" ht="63.75">
      <c r="A65" t="s">
        <v>43</v>
      </c>
      <c r="E65" s="29" t="s">
        <v>148</v>
      </c>
    </row>
    <row r="66" spans="1:16" ht="12.75">
      <c r="A66" s="19" t="s">
        <v>35</v>
      </c>
      <c s="23" t="s">
        <v>149</v>
      </c>
      <c s="23" t="s">
        <v>150</v>
      </c>
      <c s="19" t="s">
        <v>37</v>
      </c>
      <c s="24" t="s">
        <v>151</v>
      </c>
      <c s="25" t="s">
        <v>152</v>
      </c>
      <c s="26">
        <v>10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146</v>
      </c>
    </row>
    <row r="68" spans="1:5" ht="25.5">
      <c r="A68" s="30" t="s">
        <v>42</v>
      </c>
      <c r="E68" s="31" t="s">
        <v>153</v>
      </c>
    </row>
    <row r="69" spans="1:5" ht="63.75">
      <c r="A69" t="s">
        <v>43</v>
      </c>
      <c r="E69" s="29" t="s">
        <v>148</v>
      </c>
    </row>
    <row r="70" spans="1:16" ht="12.75">
      <c r="A70" s="19" t="s">
        <v>35</v>
      </c>
      <c s="23" t="s">
        <v>154</v>
      </c>
      <c s="23" t="s">
        <v>155</v>
      </c>
      <c s="19" t="s">
        <v>37</v>
      </c>
      <c s="24" t="s">
        <v>156</v>
      </c>
      <c s="25" t="s">
        <v>108</v>
      </c>
      <c s="26">
        <v>1.8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157</v>
      </c>
    </row>
    <row r="72" spans="1:5" ht="25.5">
      <c r="A72" s="30" t="s">
        <v>42</v>
      </c>
      <c r="E72" s="31" t="s">
        <v>158</v>
      </c>
    </row>
    <row r="73" spans="1:5" ht="318.75">
      <c r="A73" t="s">
        <v>43</v>
      </c>
      <c r="E73" s="29" t="s">
        <v>159</v>
      </c>
    </row>
    <row r="74" spans="1:16" ht="12.75">
      <c r="A74" s="19" t="s">
        <v>35</v>
      </c>
      <c s="23" t="s">
        <v>160</v>
      </c>
      <c s="23" t="s">
        <v>161</v>
      </c>
      <c s="19" t="s">
        <v>37</v>
      </c>
      <c s="24" t="s">
        <v>162</v>
      </c>
      <c s="25" t="s">
        <v>108</v>
      </c>
      <c s="26">
        <v>24.2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157</v>
      </c>
    </row>
    <row r="76" spans="1:5" ht="89.25">
      <c r="A76" s="30" t="s">
        <v>42</v>
      </c>
      <c r="E76" s="31" t="s">
        <v>163</v>
      </c>
    </row>
    <row r="77" spans="1:5" ht="318.75">
      <c r="A77" t="s">
        <v>43</v>
      </c>
      <c r="E77" s="29" t="s">
        <v>159</v>
      </c>
    </row>
    <row r="78" spans="1:16" ht="12.75">
      <c r="A78" s="19" t="s">
        <v>35</v>
      </c>
      <c s="23" t="s">
        <v>164</v>
      </c>
      <c s="23" t="s">
        <v>165</v>
      </c>
      <c s="19" t="s">
        <v>37</v>
      </c>
      <c s="24" t="s">
        <v>166</v>
      </c>
      <c s="25" t="s">
        <v>108</v>
      </c>
      <c s="26">
        <v>146.6</v>
      </c>
      <c s="27">
        <v>0</v>
      </c>
      <c s="27">
        <f>ROUND(ROUND(H78,2)*ROUND(G78,3),2)</f>
      </c>
      <c r="O78">
        <f>(I78*21)/100</f>
      </c>
      <c t="s">
        <v>13</v>
      </c>
    </row>
    <row r="79" spans="1:5" ht="12.75">
      <c r="A79" s="28" t="s">
        <v>40</v>
      </c>
      <c r="E79" s="29" t="s">
        <v>167</v>
      </c>
    </row>
    <row r="80" spans="1:5" ht="114.75">
      <c r="A80" s="30" t="s">
        <v>42</v>
      </c>
      <c r="E80" s="31" t="s">
        <v>168</v>
      </c>
    </row>
    <row r="81" spans="1:5" ht="191.25">
      <c r="A81" t="s">
        <v>43</v>
      </c>
      <c r="E81" s="29" t="s">
        <v>169</v>
      </c>
    </row>
    <row r="82" spans="1:16" ht="12.75">
      <c r="A82" s="19" t="s">
        <v>35</v>
      </c>
      <c s="23" t="s">
        <v>170</v>
      </c>
      <c s="23" t="s">
        <v>171</v>
      </c>
      <c s="19" t="s">
        <v>37</v>
      </c>
      <c s="24" t="s">
        <v>172</v>
      </c>
      <c s="25" t="s">
        <v>108</v>
      </c>
      <c s="26">
        <v>2.5</v>
      </c>
      <c s="27">
        <v>0</v>
      </c>
      <c s="27">
        <f>ROUND(ROUND(H82,2)*ROUND(G82,3),2)</f>
      </c>
      <c r="O82">
        <f>(I82*21)/100</f>
      </c>
      <c t="s">
        <v>13</v>
      </c>
    </row>
    <row r="83" spans="1:5" ht="12.75">
      <c r="A83" s="28" t="s">
        <v>40</v>
      </c>
      <c r="E83" s="29" t="s">
        <v>173</v>
      </c>
    </row>
    <row r="84" spans="1:5" ht="25.5">
      <c r="A84" s="30" t="s">
        <v>42</v>
      </c>
      <c r="E84" s="31" t="s">
        <v>174</v>
      </c>
    </row>
    <row r="85" spans="1:5" ht="242.25">
      <c r="A85" t="s">
        <v>43</v>
      </c>
      <c r="E85" s="29" t="s">
        <v>175</v>
      </c>
    </row>
    <row r="86" spans="1:16" ht="12.75">
      <c r="A86" s="19" t="s">
        <v>35</v>
      </c>
      <c s="23" t="s">
        <v>176</v>
      </c>
      <c s="23" t="s">
        <v>177</v>
      </c>
      <c s="19" t="s">
        <v>37</v>
      </c>
      <c s="24" t="s">
        <v>178</v>
      </c>
      <c s="25" t="s">
        <v>108</v>
      </c>
      <c s="26">
        <v>19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179</v>
      </c>
    </row>
    <row r="88" spans="1:5" ht="127.5">
      <c r="A88" s="30" t="s">
        <v>42</v>
      </c>
      <c r="E88" s="31" t="s">
        <v>180</v>
      </c>
    </row>
    <row r="89" spans="1:5" ht="229.5">
      <c r="A89" t="s">
        <v>43</v>
      </c>
      <c r="E89" s="29" t="s">
        <v>181</v>
      </c>
    </row>
    <row r="90" spans="1:16" ht="12.75">
      <c r="A90" s="19" t="s">
        <v>35</v>
      </c>
      <c s="23" t="s">
        <v>182</v>
      </c>
      <c s="23" t="s">
        <v>183</v>
      </c>
      <c s="19" t="s">
        <v>123</v>
      </c>
      <c s="24" t="s">
        <v>184</v>
      </c>
      <c s="25" t="s">
        <v>108</v>
      </c>
      <c s="26">
        <v>1.665</v>
      </c>
      <c s="27">
        <v>0</v>
      </c>
      <c s="27">
        <f>ROUND(ROUND(H90,2)*ROUND(G90,3),2)</f>
      </c>
      <c r="O90">
        <f>(I90*21)/100</f>
      </c>
      <c t="s">
        <v>13</v>
      </c>
    </row>
    <row r="91" spans="1:5" ht="25.5">
      <c r="A91" s="28" t="s">
        <v>40</v>
      </c>
      <c r="E91" s="29" t="s">
        <v>185</v>
      </c>
    </row>
    <row r="92" spans="1:5" ht="25.5">
      <c r="A92" s="30" t="s">
        <v>42</v>
      </c>
      <c r="E92" s="31" t="s">
        <v>186</v>
      </c>
    </row>
    <row r="93" spans="1:5" ht="293.25">
      <c r="A93" t="s">
        <v>43</v>
      </c>
      <c r="E93" s="29" t="s">
        <v>187</v>
      </c>
    </row>
    <row r="94" spans="1:16" ht="12.75">
      <c r="A94" s="19" t="s">
        <v>35</v>
      </c>
      <c s="23" t="s">
        <v>188</v>
      </c>
      <c s="23" t="s">
        <v>183</v>
      </c>
      <c s="19" t="s">
        <v>129</v>
      </c>
      <c s="24" t="s">
        <v>184</v>
      </c>
      <c s="25" t="s">
        <v>108</v>
      </c>
      <c s="26">
        <v>11.55</v>
      </c>
      <c s="27">
        <v>0</v>
      </c>
      <c s="27">
        <f>ROUND(ROUND(H94,2)*ROUND(G94,3),2)</f>
      </c>
      <c r="O94">
        <f>(I94*21)/100</f>
      </c>
      <c t="s">
        <v>13</v>
      </c>
    </row>
    <row r="95" spans="1:5" ht="25.5">
      <c r="A95" s="28" t="s">
        <v>40</v>
      </c>
      <c r="E95" s="29" t="s">
        <v>189</v>
      </c>
    </row>
    <row r="96" spans="1:5" ht="25.5">
      <c r="A96" s="30" t="s">
        <v>42</v>
      </c>
      <c r="E96" s="31" t="s">
        <v>190</v>
      </c>
    </row>
    <row r="97" spans="1:5" ht="293.25">
      <c r="A97" t="s">
        <v>43</v>
      </c>
      <c r="E97" s="29" t="s">
        <v>187</v>
      </c>
    </row>
    <row r="98" spans="1:16" ht="12.75">
      <c r="A98" s="19" t="s">
        <v>35</v>
      </c>
      <c s="23" t="s">
        <v>191</v>
      </c>
      <c s="23" t="s">
        <v>192</v>
      </c>
      <c s="19" t="s">
        <v>37</v>
      </c>
      <c s="24" t="s">
        <v>193</v>
      </c>
      <c s="25" t="s">
        <v>97</v>
      </c>
      <c s="26">
        <v>408</v>
      </c>
      <c s="27">
        <v>0</v>
      </c>
      <c s="27">
        <f>ROUND(ROUND(H98,2)*ROUND(G98,3),2)</f>
      </c>
      <c r="O98">
        <f>(I98*21)/100</f>
      </c>
      <c t="s">
        <v>13</v>
      </c>
    </row>
    <row r="99" spans="1:5" ht="12.75">
      <c r="A99" s="28" t="s">
        <v>40</v>
      </c>
      <c r="E99" s="29" t="s">
        <v>194</v>
      </c>
    </row>
    <row r="100" spans="1:5" ht="242.25">
      <c r="A100" s="30" t="s">
        <v>42</v>
      </c>
      <c r="E100" s="31" t="s">
        <v>195</v>
      </c>
    </row>
    <row r="101" spans="1:5" ht="25.5">
      <c r="A101" t="s">
        <v>43</v>
      </c>
      <c r="E101" s="29" t="s">
        <v>196</v>
      </c>
    </row>
    <row r="102" spans="1:16" ht="12.75">
      <c r="A102" s="19" t="s">
        <v>35</v>
      </c>
      <c s="23" t="s">
        <v>197</v>
      </c>
      <c s="23" t="s">
        <v>198</v>
      </c>
      <c s="19" t="s">
        <v>37</v>
      </c>
      <c s="24" t="s">
        <v>199</v>
      </c>
      <c s="25" t="s">
        <v>97</v>
      </c>
      <c s="26">
        <v>40</v>
      </c>
      <c s="27">
        <v>0</v>
      </c>
      <c s="27">
        <f>ROUND(ROUND(H102,2)*ROUND(G102,3),2)</f>
      </c>
      <c r="O102">
        <f>(I102*21)/100</f>
      </c>
      <c t="s">
        <v>13</v>
      </c>
    </row>
    <row r="103" spans="1:5" ht="12.75">
      <c r="A103" s="28" t="s">
        <v>40</v>
      </c>
      <c r="E103" s="29" t="s">
        <v>194</v>
      </c>
    </row>
    <row r="104" spans="1:5" ht="25.5">
      <c r="A104" s="30" t="s">
        <v>42</v>
      </c>
      <c r="E104" s="31" t="s">
        <v>200</v>
      </c>
    </row>
    <row r="105" spans="1:5" ht="12.75">
      <c r="A105" t="s">
        <v>43</v>
      </c>
      <c r="E105" s="29" t="s">
        <v>201</v>
      </c>
    </row>
    <row r="106" spans="1:16" ht="12.75">
      <c r="A106" s="19" t="s">
        <v>35</v>
      </c>
      <c s="23" t="s">
        <v>202</v>
      </c>
      <c s="23" t="s">
        <v>203</v>
      </c>
      <c s="19" t="s">
        <v>37</v>
      </c>
      <c s="24" t="s">
        <v>204</v>
      </c>
      <c s="25" t="s">
        <v>97</v>
      </c>
      <c s="26">
        <v>11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173</v>
      </c>
    </row>
    <row r="108" spans="1:5" ht="12.75">
      <c r="A108" s="30" t="s">
        <v>42</v>
      </c>
      <c r="E108" s="31" t="s">
        <v>205</v>
      </c>
    </row>
    <row r="109" spans="1:5" ht="38.25">
      <c r="A109" t="s">
        <v>43</v>
      </c>
      <c r="E109" s="29" t="s">
        <v>206</v>
      </c>
    </row>
    <row r="110" spans="1:16" ht="12.75">
      <c r="A110" s="19" t="s">
        <v>35</v>
      </c>
      <c s="23" t="s">
        <v>207</v>
      </c>
      <c s="23" t="s">
        <v>208</v>
      </c>
      <c s="19" t="s">
        <v>37</v>
      </c>
      <c s="24" t="s">
        <v>209</v>
      </c>
      <c s="25" t="s">
        <v>97</v>
      </c>
      <c s="26">
        <v>57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173</v>
      </c>
    </row>
    <row r="112" spans="1:5" ht="89.25">
      <c r="A112" s="30" t="s">
        <v>42</v>
      </c>
      <c r="E112" s="31" t="s">
        <v>210</v>
      </c>
    </row>
    <row r="113" spans="1:5" ht="38.25">
      <c r="A113" t="s">
        <v>43</v>
      </c>
      <c r="E113" s="29" t="s">
        <v>211</v>
      </c>
    </row>
    <row r="114" spans="1:16" ht="12.75">
      <c r="A114" s="19" t="s">
        <v>35</v>
      </c>
      <c s="23" t="s">
        <v>212</v>
      </c>
      <c s="23" t="s">
        <v>213</v>
      </c>
      <c s="19" t="s">
        <v>37</v>
      </c>
      <c s="24" t="s">
        <v>214</v>
      </c>
      <c s="25" t="s">
        <v>97</v>
      </c>
      <c s="26">
        <v>68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12.75">
      <c r="A115" s="28" t="s">
        <v>40</v>
      </c>
      <c r="E115" s="29" t="s">
        <v>173</v>
      </c>
    </row>
    <row r="116" spans="1:5" ht="89.25">
      <c r="A116" s="30" t="s">
        <v>42</v>
      </c>
      <c r="E116" s="31" t="s">
        <v>215</v>
      </c>
    </row>
    <row r="117" spans="1:5" ht="25.5">
      <c r="A117" t="s">
        <v>43</v>
      </c>
      <c r="E117" s="29" t="s">
        <v>216</v>
      </c>
    </row>
    <row r="118" spans="1:16" ht="12.75">
      <c r="A118" s="19" t="s">
        <v>35</v>
      </c>
      <c s="23" t="s">
        <v>217</v>
      </c>
      <c s="23" t="s">
        <v>218</v>
      </c>
      <c s="19" t="s">
        <v>37</v>
      </c>
      <c s="24" t="s">
        <v>219</v>
      </c>
      <c s="25" t="s">
        <v>97</v>
      </c>
      <c s="26">
        <v>40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173</v>
      </c>
    </row>
    <row r="120" spans="1:5" ht="25.5">
      <c r="A120" s="30" t="s">
        <v>42</v>
      </c>
      <c r="E120" s="31" t="s">
        <v>220</v>
      </c>
    </row>
    <row r="121" spans="1:5" ht="25.5">
      <c r="A121" t="s">
        <v>43</v>
      </c>
      <c r="E121" s="29" t="s">
        <v>221</v>
      </c>
    </row>
    <row r="122" spans="1:16" ht="12.75">
      <c r="A122" s="19" t="s">
        <v>35</v>
      </c>
      <c s="23" t="s">
        <v>222</v>
      </c>
      <c s="23" t="s">
        <v>223</v>
      </c>
      <c s="19" t="s">
        <v>37</v>
      </c>
      <c s="24" t="s">
        <v>224</v>
      </c>
      <c s="25" t="s">
        <v>97</v>
      </c>
      <c s="26">
        <v>8</v>
      </c>
      <c s="27">
        <v>0</v>
      </c>
      <c s="27">
        <f>ROUND(ROUND(H122,2)*ROUND(G122,3),2)</f>
      </c>
      <c r="O122">
        <f>(I122*21)/100</f>
      </c>
      <c t="s">
        <v>13</v>
      </c>
    </row>
    <row r="123" spans="1:5" ht="25.5">
      <c r="A123" s="28" t="s">
        <v>40</v>
      </c>
      <c r="E123" s="29" t="s">
        <v>225</v>
      </c>
    </row>
    <row r="124" spans="1:5" ht="25.5">
      <c r="A124" s="30" t="s">
        <v>42</v>
      </c>
      <c r="E124" s="31" t="s">
        <v>226</v>
      </c>
    </row>
    <row r="125" spans="1:5" ht="38.25">
      <c r="A125" t="s">
        <v>43</v>
      </c>
      <c r="E125" s="29" t="s">
        <v>227</v>
      </c>
    </row>
    <row r="126" spans="1:16" ht="12.75">
      <c r="A126" s="19" t="s">
        <v>35</v>
      </c>
      <c s="23" t="s">
        <v>228</v>
      </c>
      <c s="23" t="s">
        <v>229</v>
      </c>
      <c s="19" t="s">
        <v>37</v>
      </c>
      <c s="24" t="s">
        <v>230</v>
      </c>
      <c s="25" t="s">
        <v>103</v>
      </c>
      <c s="26">
        <v>2</v>
      </c>
      <c s="27">
        <v>0</v>
      </c>
      <c s="27">
        <f>ROUND(ROUND(H126,2)*ROUND(G126,3),2)</f>
      </c>
      <c r="O126">
        <f>(I126*21)/100</f>
      </c>
      <c t="s">
        <v>13</v>
      </c>
    </row>
    <row r="127" spans="1:5" ht="25.5">
      <c r="A127" s="28" t="s">
        <v>40</v>
      </c>
      <c r="E127" s="29" t="s">
        <v>231</v>
      </c>
    </row>
    <row r="128" spans="1:5" ht="25.5">
      <c r="A128" s="30" t="s">
        <v>42</v>
      </c>
      <c r="E128" s="31" t="s">
        <v>232</v>
      </c>
    </row>
    <row r="129" spans="1:5" ht="102">
      <c r="A129" t="s">
        <v>43</v>
      </c>
      <c r="E129" s="29" t="s">
        <v>233</v>
      </c>
    </row>
    <row r="130" spans="1:18" ht="12.75" customHeight="1">
      <c r="A130" s="5" t="s">
        <v>33</v>
      </c>
      <c s="5"/>
      <c s="35" t="s">
        <v>13</v>
      </c>
      <c s="5"/>
      <c s="21" t="s">
        <v>234</v>
      </c>
      <c s="5"/>
      <c s="5"/>
      <c s="5"/>
      <c s="36">
        <f>0+Q130</f>
      </c>
      <c r="O130">
        <f>0+R130</f>
      </c>
      <c r="Q130">
        <f>0+I131</f>
      </c>
      <c>
        <f>0+O131</f>
      </c>
    </row>
    <row r="131" spans="1:16" ht="12.75">
      <c r="A131" s="19" t="s">
        <v>35</v>
      </c>
      <c s="23" t="s">
        <v>235</v>
      </c>
      <c s="23" t="s">
        <v>236</v>
      </c>
      <c s="19" t="s">
        <v>37</v>
      </c>
      <c s="24" t="s">
        <v>237</v>
      </c>
      <c s="25" t="s">
        <v>108</v>
      </c>
      <c s="26">
        <v>23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25.5">
      <c r="A132" s="28" t="s">
        <v>40</v>
      </c>
      <c r="E132" s="29" t="s">
        <v>238</v>
      </c>
    </row>
    <row r="133" spans="1:5" ht="25.5">
      <c r="A133" s="30" t="s">
        <v>42</v>
      </c>
      <c r="E133" s="31" t="s">
        <v>239</v>
      </c>
    </row>
    <row r="134" spans="1:5" ht="38.25">
      <c r="A134" t="s">
        <v>43</v>
      </c>
      <c r="E134" s="29" t="s">
        <v>240</v>
      </c>
    </row>
    <row r="135" spans="1:18" ht="12.75" customHeight="1">
      <c r="A135" s="5" t="s">
        <v>33</v>
      </c>
      <c s="5"/>
      <c s="35" t="s">
        <v>12</v>
      </c>
      <c s="5"/>
      <c s="21" t="s">
        <v>241</v>
      </c>
      <c s="5"/>
      <c s="5"/>
      <c s="5"/>
      <c s="36">
        <f>0+Q135</f>
      </c>
      <c r="O135">
        <f>0+R135</f>
      </c>
      <c r="Q135">
        <f>0+I136</f>
      </c>
      <c>
        <f>0+O136</f>
      </c>
    </row>
    <row r="136" spans="1:16" ht="12.75">
      <c r="A136" s="19" t="s">
        <v>35</v>
      </c>
      <c s="23" t="s">
        <v>242</v>
      </c>
      <c s="23" t="s">
        <v>243</v>
      </c>
      <c s="19" t="s">
        <v>37</v>
      </c>
      <c s="24" t="s">
        <v>244</v>
      </c>
      <c s="25" t="s">
        <v>245</v>
      </c>
      <c s="26">
        <v>6</v>
      </c>
      <c s="27">
        <v>0</v>
      </c>
      <c s="27">
        <f>ROUND(ROUND(H136,2)*ROUND(G136,3),2)</f>
      </c>
      <c r="O136">
        <f>(I136*21)/100</f>
      </c>
      <c t="s">
        <v>13</v>
      </c>
    </row>
    <row r="137" spans="1:5" ht="12.75">
      <c r="A137" s="28" t="s">
        <v>40</v>
      </c>
      <c r="E137" s="29" t="s">
        <v>246</v>
      </c>
    </row>
    <row r="138" spans="1:5" ht="25.5">
      <c r="A138" s="30" t="s">
        <v>42</v>
      </c>
      <c r="E138" s="31" t="s">
        <v>247</v>
      </c>
    </row>
    <row r="139" spans="1:5" ht="38.25">
      <c r="A139" t="s">
        <v>43</v>
      </c>
      <c r="E139" s="29" t="s">
        <v>248</v>
      </c>
    </row>
    <row r="140" spans="1:18" ht="12.75" customHeight="1">
      <c r="A140" s="5" t="s">
        <v>33</v>
      </c>
      <c s="5"/>
      <c s="35" t="s">
        <v>23</v>
      </c>
      <c s="5"/>
      <c s="21" t="s">
        <v>249</v>
      </c>
      <c s="5"/>
      <c s="5"/>
      <c s="5"/>
      <c s="36">
        <f>0+Q140</f>
      </c>
      <c r="O140">
        <f>0+R140</f>
      </c>
      <c r="Q140">
        <f>0+I141+I145</f>
      </c>
      <c>
        <f>0+O141+O145</f>
      </c>
    </row>
    <row r="141" spans="1:16" ht="12.75">
      <c r="A141" s="19" t="s">
        <v>35</v>
      </c>
      <c s="23" t="s">
        <v>250</v>
      </c>
      <c s="23" t="s">
        <v>251</v>
      </c>
      <c s="19" t="s">
        <v>123</v>
      </c>
      <c s="24" t="s">
        <v>252</v>
      </c>
      <c s="25" t="s">
        <v>108</v>
      </c>
      <c s="26">
        <v>0.585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25.5">
      <c r="A142" s="28" t="s">
        <v>40</v>
      </c>
      <c r="E142" s="29" t="s">
        <v>253</v>
      </c>
    </row>
    <row r="143" spans="1:5" ht="25.5">
      <c r="A143" s="30" t="s">
        <v>42</v>
      </c>
      <c r="E143" s="31" t="s">
        <v>254</v>
      </c>
    </row>
    <row r="144" spans="1:5" ht="38.25">
      <c r="A144" t="s">
        <v>43</v>
      </c>
      <c r="E144" s="29" t="s">
        <v>240</v>
      </c>
    </row>
    <row r="145" spans="1:16" ht="12.75">
      <c r="A145" s="19" t="s">
        <v>35</v>
      </c>
      <c s="23" t="s">
        <v>255</v>
      </c>
      <c s="23" t="s">
        <v>251</v>
      </c>
      <c s="19" t="s">
        <v>129</v>
      </c>
      <c s="24" t="s">
        <v>252</v>
      </c>
      <c s="25" t="s">
        <v>108</v>
      </c>
      <c s="26">
        <v>3.85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25.5">
      <c r="A146" s="28" t="s">
        <v>40</v>
      </c>
      <c r="E146" s="29" t="s">
        <v>185</v>
      </c>
    </row>
    <row r="147" spans="1:5" ht="25.5">
      <c r="A147" s="30" t="s">
        <v>42</v>
      </c>
      <c r="E147" s="31" t="s">
        <v>256</v>
      </c>
    </row>
    <row r="148" spans="1:5" ht="38.25">
      <c r="A148" t="s">
        <v>43</v>
      </c>
      <c r="E148" s="29" t="s">
        <v>240</v>
      </c>
    </row>
    <row r="149" spans="1:18" ht="12.75" customHeight="1">
      <c r="A149" s="5" t="s">
        <v>33</v>
      </c>
      <c s="5"/>
      <c s="35" t="s">
        <v>25</v>
      </c>
      <c s="5"/>
      <c s="21" t="s">
        <v>257</v>
      </c>
      <c s="5"/>
      <c s="5"/>
      <c s="5"/>
      <c s="36">
        <f>0+Q149</f>
      </c>
      <c r="O149">
        <f>0+R149</f>
      </c>
      <c r="Q149">
        <f>0+I150+I154+I158+I162+I166+I170+I174+I178+I182+I186+I190+I194+I198+I202+I206</f>
      </c>
      <c>
        <f>0+O150+O154+O158+O162+O166+O170+O174+O178+O182+O186+O190+O194+O198+O202+O206</f>
      </c>
    </row>
    <row r="150" spans="1:16" ht="12.75">
      <c r="A150" s="19" t="s">
        <v>35</v>
      </c>
      <c s="23" t="s">
        <v>258</v>
      </c>
      <c s="23" t="s">
        <v>259</v>
      </c>
      <c s="19" t="s">
        <v>37</v>
      </c>
      <c s="24" t="s">
        <v>260</v>
      </c>
      <c s="25" t="s">
        <v>108</v>
      </c>
      <c s="26">
        <v>29.52</v>
      </c>
      <c s="27">
        <v>0</v>
      </c>
      <c s="27">
        <f>ROUND(ROUND(H150,2)*ROUND(G150,3),2)</f>
      </c>
      <c r="O150">
        <f>(I150*21)/100</f>
      </c>
      <c t="s">
        <v>13</v>
      </c>
    </row>
    <row r="151" spans="1:5" ht="25.5">
      <c r="A151" s="28" t="s">
        <v>40</v>
      </c>
      <c r="E151" s="29" t="s">
        <v>238</v>
      </c>
    </row>
    <row r="152" spans="1:5" ht="25.5">
      <c r="A152" s="30" t="s">
        <v>42</v>
      </c>
      <c r="E152" s="31" t="s">
        <v>261</v>
      </c>
    </row>
    <row r="153" spans="1:5" ht="51">
      <c r="A153" t="s">
        <v>43</v>
      </c>
      <c r="E153" s="29" t="s">
        <v>262</v>
      </c>
    </row>
    <row r="154" spans="1:16" ht="12.75">
      <c r="A154" s="19" t="s">
        <v>35</v>
      </c>
      <c s="23" t="s">
        <v>263</v>
      </c>
      <c s="23" t="s">
        <v>264</v>
      </c>
      <c s="19" t="s">
        <v>37</v>
      </c>
      <c s="24" t="s">
        <v>265</v>
      </c>
      <c s="25" t="s">
        <v>97</v>
      </c>
      <c s="26">
        <v>48</v>
      </c>
      <c s="27">
        <v>0</v>
      </c>
      <c s="27">
        <f>ROUND(ROUND(H154,2)*ROUND(G154,3),2)</f>
      </c>
      <c r="O154">
        <f>(I154*21)/100</f>
      </c>
      <c t="s">
        <v>13</v>
      </c>
    </row>
    <row r="155" spans="1:5" ht="25.5">
      <c r="A155" s="28" t="s">
        <v>40</v>
      </c>
      <c r="E155" s="29" t="s">
        <v>266</v>
      </c>
    </row>
    <row r="156" spans="1:5" ht="25.5">
      <c r="A156" s="30" t="s">
        <v>42</v>
      </c>
      <c r="E156" s="31" t="s">
        <v>267</v>
      </c>
    </row>
    <row r="157" spans="1:5" ht="51">
      <c r="A157" t="s">
        <v>43</v>
      </c>
      <c r="E157" s="29" t="s">
        <v>262</v>
      </c>
    </row>
    <row r="158" spans="1:16" ht="12.75">
      <c r="A158" s="19" t="s">
        <v>35</v>
      </c>
      <c s="23" t="s">
        <v>268</v>
      </c>
      <c s="23" t="s">
        <v>269</v>
      </c>
      <c s="19" t="s">
        <v>37</v>
      </c>
      <c s="24" t="s">
        <v>270</v>
      </c>
      <c s="25" t="s">
        <v>97</v>
      </c>
      <c s="26">
        <v>328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25.5">
      <c r="A159" s="28" t="s">
        <v>40</v>
      </c>
      <c r="E159" s="29" t="s">
        <v>266</v>
      </c>
    </row>
    <row r="160" spans="1:5" ht="127.5">
      <c r="A160" s="30" t="s">
        <v>42</v>
      </c>
      <c r="E160" s="31" t="s">
        <v>271</v>
      </c>
    </row>
    <row r="161" spans="1:5" ht="51">
      <c r="A161" t="s">
        <v>43</v>
      </c>
      <c r="E161" s="29" t="s">
        <v>262</v>
      </c>
    </row>
    <row r="162" spans="1:16" ht="12.75">
      <c r="A162" s="19" t="s">
        <v>35</v>
      </c>
      <c s="23" t="s">
        <v>272</v>
      </c>
      <c s="23" t="s">
        <v>273</v>
      </c>
      <c s="19" t="s">
        <v>123</v>
      </c>
      <c s="24" t="s">
        <v>274</v>
      </c>
      <c s="25" t="s">
        <v>97</v>
      </c>
      <c s="26">
        <v>59</v>
      </c>
      <c s="27">
        <v>0</v>
      </c>
      <c s="27">
        <f>ROUND(ROUND(H162,2)*ROUND(G162,3),2)</f>
      </c>
      <c r="O162">
        <f>(I162*21)/100</f>
      </c>
      <c t="s">
        <v>13</v>
      </c>
    </row>
    <row r="163" spans="1:5" ht="25.5">
      <c r="A163" s="28" t="s">
        <v>40</v>
      </c>
      <c r="E163" s="29" t="s">
        <v>266</v>
      </c>
    </row>
    <row r="164" spans="1:5" ht="25.5">
      <c r="A164" s="30" t="s">
        <v>42</v>
      </c>
      <c r="E164" s="31" t="s">
        <v>275</v>
      </c>
    </row>
    <row r="165" spans="1:5" ht="51">
      <c r="A165" t="s">
        <v>43</v>
      </c>
      <c r="E165" s="29" t="s">
        <v>262</v>
      </c>
    </row>
    <row r="166" spans="1:16" ht="12.75">
      <c r="A166" s="19" t="s">
        <v>35</v>
      </c>
      <c s="23" t="s">
        <v>276</v>
      </c>
      <c s="23" t="s">
        <v>273</v>
      </c>
      <c s="19" t="s">
        <v>129</v>
      </c>
      <c s="24" t="s">
        <v>274</v>
      </c>
      <c s="25" t="s">
        <v>97</v>
      </c>
      <c s="26">
        <v>64</v>
      </c>
      <c s="27">
        <v>0</v>
      </c>
      <c s="27">
        <f>ROUND(ROUND(H166,2)*ROUND(G166,3),2)</f>
      </c>
      <c r="O166">
        <f>(I166*21)/100</f>
      </c>
      <c t="s">
        <v>13</v>
      </c>
    </row>
    <row r="167" spans="1:5" ht="25.5">
      <c r="A167" s="28" t="s">
        <v>40</v>
      </c>
      <c r="E167" s="29" t="s">
        <v>238</v>
      </c>
    </row>
    <row r="168" spans="1:5" ht="25.5">
      <c r="A168" s="30" t="s">
        <v>42</v>
      </c>
      <c r="E168" s="31" t="s">
        <v>277</v>
      </c>
    </row>
    <row r="169" spans="1:5" ht="51">
      <c r="A169" t="s">
        <v>43</v>
      </c>
      <c r="E169" s="29" t="s">
        <v>262</v>
      </c>
    </row>
    <row r="170" spans="1:16" ht="12.75">
      <c r="A170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97</v>
      </c>
      <c s="26">
        <v>7</v>
      </c>
      <c s="27">
        <v>0</v>
      </c>
      <c s="27">
        <f>ROUND(ROUND(H170,2)*ROUND(G170,3),2)</f>
      </c>
      <c r="O170">
        <f>(I170*21)/100</f>
      </c>
      <c t="s">
        <v>13</v>
      </c>
    </row>
    <row r="171" spans="1:5" ht="25.5">
      <c r="A171" s="28" t="s">
        <v>40</v>
      </c>
      <c r="E171" s="29" t="s">
        <v>266</v>
      </c>
    </row>
    <row r="172" spans="1:5" ht="12.75">
      <c r="A172" s="30" t="s">
        <v>42</v>
      </c>
      <c r="E172" s="31" t="s">
        <v>281</v>
      </c>
    </row>
    <row r="173" spans="1:5" ht="38.25">
      <c r="A173" t="s">
        <v>43</v>
      </c>
      <c r="E173" s="29" t="s">
        <v>282</v>
      </c>
    </row>
    <row r="174" spans="1:16" ht="12.75">
      <c r="A174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97</v>
      </c>
      <c s="26">
        <v>197</v>
      </c>
      <c s="27">
        <v>0</v>
      </c>
      <c s="27">
        <f>ROUND(ROUND(H174,2)*ROUND(G174,3),2)</f>
      </c>
      <c r="O174">
        <f>(I174*21)/100</f>
      </c>
      <c t="s">
        <v>13</v>
      </c>
    </row>
    <row r="175" spans="1:5" ht="25.5">
      <c r="A175" s="28" t="s">
        <v>40</v>
      </c>
      <c r="E175" s="29" t="s">
        <v>286</v>
      </c>
    </row>
    <row r="176" spans="1:5" ht="127.5">
      <c r="A176" s="30" t="s">
        <v>42</v>
      </c>
      <c r="E176" s="31" t="s">
        <v>287</v>
      </c>
    </row>
    <row r="177" spans="1:5" ht="51">
      <c r="A177" t="s">
        <v>43</v>
      </c>
      <c r="E177" s="29" t="s">
        <v>288</v>
      </c>
    </row>
    <row r="178" spans="1:16" ht="12.75">
      <c r="A178" s="19" t="s">
        <v>35</v>
      </c>
      <c s="23" t="s">
        <v>289</v>
      </c>
      <c s="23" t="s">
        <v>290</v>
      </c>
      <c s="19" t="s">
        <v>37</v>
      </c>
      <c s="24" t="s">
        <v>291</v>
      </c>
      <c s="25" t="s">
        <v>97</v>
      </c>
      <c s="26">
        <v>14</v>
      </c>
      <c s="27">
        <v>0</v>
      </c>
      <c s="27">
        <f>ROUND(ROUND(H178,2)*ROUND(G178,3),2)</f>
      </c>
      <c r="O178">
        <f>(I178*21)/100</f>
      </c>
      <c t="s">
        <v>13</v>
      </c>
    </row>
    <row r="179" spans="1:5" ht="25.5">
      <c r="A179" s="28" t="s">
        <v>40</v>
      </c>
      <c r="E179" s="29" t="s">
        <v>292</v>
      </c>
    </row>
    <row r="180" spans="1:5" ht="25.5">
      <c r="A180" s="30" t="s">
        <v>42</v>
      </c>
      <c r="E180" s="31" t="s">
        <v>293</v>
      </c>
    </row>
    <row r="181" spans="1:5" ht="51">
      <c r="A181" t="s">
        <v>43</v>
      </c>
      <c r="E181" s="29" t="s">
        <v>288</v>
      </c>
    </row>
    <row r="182" spans="1:16" ht="12.75">
      <c r="A182" s="19" t="s">
        <v>35</v>
      </c>
      <c s="23" t="s">
        <v>294</v>
      </c>
      <c s="23" t="s">
        <v>295</v>
      </c>
      <c s="19" t="s">
        <v>37</v>
      </c>
      <c s="24" t="s">
        <v>296</v>
      </c>
      <c s="25" t="s">
        <v>97</v>
      </c>
      <c s="26">
        <v>209</v>
      </c>
      <c s="27">
        <v>0</v>
      </c>
      <c s="27">
        <f>ROUND(ROUND(H182,2)*ROUND(G182,3),2)</f>
      </c>
      <c r="O182">
        <f>(I182*21)/100</f>
      </c>
      <c t="s">
        <v>13</v>
      </c>
    </row>
    <row r="183" spans="1:5" ht="25.5">
      <c r="A183" s="28" t="s">
        <v>40</v>
      </c>
      <c r="E183" s="29" t="s">
        <v>297</v>
      </c>
    </row>
    <row r="184" spans="1:5" ht="165.75">
      <c r="A184" s="30" t="s">
        <v>42</v>
      </c>
      <c r="E184" s="31" t="s">
        <v>298</v>
      </c>
    </row>
    <row r="185" spans="1:5" ht="140.25">
      <c r="A185" t="s">
        <v>43</v>
      </c>
      <c r="E185" s="29" t="s">
        <v>299</v>
      </c>
    </row>
    <row r="186" spans="1:16" ht="12.75">
      <c r="A186" s="19" t="s">
        <v>35</v>
      </c>
      <c s="23" t="s">
        <v>300</v>
      </c>
      <c s="23" t="s">
        <v>301</v>
      </c>
      <c s="19" t="s">
        <v>37</v>
      </c>
      <c s="24" t="s">
        <v>302</v>
      </c>
      <c s="25" t="s">
        <v>97</v>
      </c>
      <c s="26">
        <v>197</v>
      </c>
      <c s="27">
        <v>0</v>
      </c>
      <c s="27">
        <f>ROUND(ROUND(H186,2)*ROUND(G186,3),2)</f>
      </c>
      <c r="O186">
        <f>(I186*21)/100</f>
      </c>
      <c t="s">
        <v>13</v>
      </c>
    </row>
    <row r="187" spans="1:5" ht="25.5">
      <c r="A187" s="28" t="s">
        <v>40</v>
      </c>
      <c r="E187" s="29" t="s">
        <v>303</v>
      </c>
    </row>
    <row r="188" spans="1:5" ht="127.5">
      <c r="A188" s="30" t="s">
        <v>42</v>
      </c>
      <c r="E188" s="31" t="s">
        <v>287</v>
      </c>
    </row>
    <row r="189" spans="1:5" ht="140.25">
      <c r="A189" t="s">
        <v>43</v>
      </c>
      <c r="E189" s="29" t="s">
        <v>299</v>
      </c>
    </row>
    <row r="190" spans="1:16" ht="12.75">
      <c r="A190" s="19" t="s">
        <v>35</v>
      </c>
      <c s="23" t="s">
        <v>304</v>
      </c>
      <c s="23" t="s">
        <v>305</v>
      </c>
      <c s="19" t="s">
        <v>37</v>
      </c>
      <c s="24" t="s">
        <v>306</v>
      </c>
      <c s="25" t="s">
        <v>97</v>
      </c>
      <c s="26">
        <v>46</v>
      </c>
      <c s="27">
        <v>0</v>
      </c>
      <c s="27">
        <f>ROUND(ROUND(H190,2)*ROUND(G190,3),2)</f>
      </c>
      <c r="O190">
        <f>(I190*21)/100</f>
      </c>
      <c t="s">
        <v>13</v>
      </c>
    </row>
    <row r="191" spans="1:5" ht="12.75">
      <c r="A191" s="28" t="s">
        <v>40</v>
      </c>
      <c r="E191" s="29" t="s">
        <v>194</v>
      </c>
    </row>
    <row r="192" spans="1:5" ht="25.5">
      <c r="A192" s="30" t="s">
        <v>42</v>
      </c>
      <c r="E192" s="31" t="s">
        <v>307</v>
      </c>
    </row>
    <row r="193" spans="1:5" ht="153">
      <c r="A193" t="s">
        <v>43</v>
      </c>
      <c r="E193" s="29" t="s">
        <v>308</v>
      </c>
    </row>
    <row r="194" spans="1:16" ht="25.5">
      <c r="A194" s="19" t="s">
        <v>35</v>
      </c>
      <c s="23" t="s">
        <v>309</v>
      </c>
      <c s="23" t="s">
        <v>310</v>
      </c>
      <c s="19" t="s">
        <v>37</v>
      </c>
      <c s="24" t="s">
        <v>311</v>
      </c>
      <c s="25" t="s">
        <v>97</v>
      </c>
      <c s="26">
        <v>1</v>
      </c>
      <c s="27">
        <v>0</v>
      </c>
      <c s="27">
        <f>ROUND(ROUND(H194,2)*ROUND(G194,3),2)</f>
      </c>
      <c r="O194">
        <f>(I194*21)/100</f>
      </c>
      <c t="s">
        <v>13</v>
      </c>
    </row>
    <row r="195" spans="1:5" ht="12.75">
      <c r="A195" s="28" t="s">
        <v>40</v>
      </c>
      <c r="E195" s="29" t="s">
        <v>194</v>
      </c>
    </row>
    <row r="196" spans="1:5" ht="25.5">
      <c r="A196" s="30" t="s">
        <v>42</v>
      </c>
      <c r="E196" s="31" t="s">
        <v>312</v>
      </c>
    </row>
    <row r="197" spans="1:5" ht="153">
      <c r="A197" t="s">
        <v>43</v>
      </c>
      <c r="E197" s="29" t="s">
        <v>308</v>
      </c>
    </row>
    <row r="198" spans="1:16" ht="12.75">
      <c r="A198" s="19" t="s">
        <v>35</v>
      </c>
      <c s="23" t="s">
        <v>313</v>
      </c>
      <c s="23" t="s">
        <v>314</v>
      </c>
      <c s="19" t="s">
        <v>37</v>
      </c>
      <c s="24" t="s">
        <v>315</v>
      </c>
      <c s="25" t="s">
        <v>97</v>
      </c>
      <c s="26">
        <v>71</v>
      </c>
      <c s="27">
        <v>0</v>
      </c>
      <c s="27">
        <f>ROUND(ROUND(H198,2)*ROUND(G198,3),2)</f>
      </c>
      <c r="O198">
        <f>(I198*21)/100</f>
      </c>
      <c t="s">
        <v>13</v>
      </c>
    </row>
    <row r="199" spans="1:5" ht="12.75">
      <c r="A199" s="28" t="s">
        <v>40</v>
      </c>
      <c r="E199" s="29" t="s">
        <v>194</v>
      </c>
    </row>
    <row r="200" spans="1:5" ht="25.5">
      <c r="A200" s="30" t="s">
        <v>42</v>
      </c>
      <c r="E200" s="31" t="s">
        <v>316</v>
      </c>
    </row>
    <row r="201" spans="1:5" ht="153">
      <c r="A201" t="s">
        <v>43</v>
      </c>
      <c r="E201" s="29" t="s">
        <v>317</v>
      </c>
    </row>
    <row r="202" spans="1:16" ht="12.75">
      <c r="A202" s="19" t="s">
        <v>35</v>
      </c>
      <c s="23" t="s">
        <v>318</v>
      </c>
      <c s="23" t="s">
        <v>319</v>
      </c>
      <c s="19" t="s">
        <v>37</v>
      </c>
      <c s="24" t="s">
        <v>320</v>
      </c>
      <c s="25" t="s">
        <v>97</v>
      </c>
      <c s="26">
        <v>1.6</v>
      </c>
      <c s="27">
        <v>0</v>
      </c>
      <c s="27">
        <f>ROUND(ROUND(H202,2)*ROUND(G202,3),2)</f>
      </c>
      <c r="O202">
        <f>(I202*21)/100</f>
      </c>
      <c t="s">
        <v>13</v>
      </c>
    </row>
    <row r="203" spans="1:5" ht="12.75">
      <c r="A203" s="28" t="s">
        <v>40</v>
      </c>
      <c r="E203" s="29" t="s">
        <v>146</v>
      </c>
    </row>
    <row r="204" spans="1:5" ht="25.5">
      <c r="A204" s="30" t="s">
        <v>42</v>
      </c>
      <c r="E204" s="31" t="s">
        <v>321</v>
      </c>
    </row>
    <row r="205" spans="1:5" ht="89.25">
      <c r="A205" t="s">
        <v>43</v>
      </c>
      <c r="E205" s="29" t="s">
        <v>322</v>
      </c>
    </row>
    <row r="206" spans="1:16" ht="12.75">
      <c r="A206" s="19" t="s">
        <v>35</v>
      </c>
      <c s="23" t="s">
        <v>323</v>
      </c>
      <c s="23" t="s">
        <v>324</v>
      </c>
      <c s="19" t="s">
        <v>37</v>
      </c>
      <c s="24" t="s">
        <v>325</v>
      </c>
      <c s="25" t="s">
        <v>152</v>
      </c>
      <c s="26">
        <v>54</v>
      </c>
      <c s="27">
        <v>0</v>
      </c>
      <c s="27">
        <f>ROUND(ROUND(H206,2)*ROUND(G206,3),2)</f>
      </c>
      <c r="O206">
        <f>(I206*21)/100</f>
      </c>
      <c t="s">
        <v>13</v>
      </c>
    </row>
    <row r="207" spans="1:5" ht="12.75">
      <c r="A207" s="28" t="s">
        <v>40</v>
      </c>
      <c r="E207" s="29" t="s">
        <v>194</v>
      </c>
    </row>
    <row r="208" spans="1:5" ht="25.5">
      <c r="A208" s="30" t="s">
        <v>42</v>
      </c>
      <c r="E208" s="31" t="s">
        <v>326</v>
      </c>
    </row>
    <row r="209" spans="1:5" ht="38.25">
      <c r="A209" t="s">
        <v>43</v>
      </c>
      <c r="E209" s="29" t="s">
        <v>327</v>
      </c>
    </row>
    <row r="210" spans="1:18" ht="12.75" customHeight="1">
      <c r="A210" s="5" t="s">
        <v>33</v>
      </c>
      <c s="5"/>
      <c s="35" t="s">
        <v>65</v>
      </c>
      <c s="5"/>
      <c s="21" t="s">
        <v>328</v>
      </c>
      <c s="5"/>
      <c s="5"/>
      <c s="5"/>
      <c s="36">
        <f>0+Q210</f>
      </c>
      <c r="O210">
        <f>0+R210</f>
      </c>
      <c r="Q210">
        <f>0+I211+I215</f>
      </c>
      <c>
        <f>0+O211+O215</f>
      </c>
    </row>
    <row r="211" spans="1:16" ht="25.5">
      <c r="A211" s="19" t="s">
        <v>35</v>
      </c>
      <c s="23" t="s">
        <v>329</v>
      </c>
      <c s="23" t="s">
        <v>330</v>
      </c>
      <c s="19" t="s">
        <v>51</v>
      </c>
      <c s="24" t="s">
        <v>331</v>
      </c>
      <c s="25" t="s">
        <v>97</v>
      </c>
      <c s="26">
        <v>9.9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12.75">
      <c r="A212" s="28" t="s">
        <v>40</v>
      </c>
      <c r="E212" s="29" t="s">
        <v>194</v>
      </c>
    </row>
    <row r="213" spans="1:5" ht="25.5">
      <c r="A213" s="30" t="s">
        <v>42</v>
      </c>
      <c r="E213" s="31" t="s">
        <v>332</v>
      </c>
    </row>
    <row r="214" spans="1:5" ht="191.25">
      <c r="A214" t="s">
        <v>43</v>
      </c>
      <c r="E214" s="29" t="s">
        <v>333</v>
      </c>
    </row>
    <row r="215" spans="1:16" ht="12.75">
      <c r="A215" s="19" t="s">
        <v>35</v>
      </c>
      <c s="23" t="s">
        <v>334</v>
      </c>
      <c s="23" t="s">
        <v>335</v>
      </c>
      <c s="19" t="s">
        <v>37</v>
      </c>
      <c s="24" t="s">
        <v>336</v>
      </c>
      <c s="25" t="s">
        <v>97</v>
      </c>
      <c s="26">
        <v>22.72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246</v>
      </c>
    </row>
    <row r="217" spans="1:5" ht="25.5">
      <c r="A217" s="30" t="s">
        <v>42</v>
      </c>
      <c r="E217" s="31" t="s">
        <v>337</v>
      </c>
    </row>
    <row r="218" spans="1:5" ht="89.25">
      <c r="A218" t="s">
        <v>43</v>
      </c>
      <c r="E218" s="29" t="s">
        <v>338</v>
      </c>
    </row>
    <row r="219" spans="1:18" ht="12.75" customHeight="1">
      <c r="A219" s="5" t="s">
        <v>33</v>
      </c>
      <c s="5"/>
      <c s="35" t="s">
        <v>69</v>
      </c>
      <c s="5"/>
      <c s="21" t="s">
        <v>339</v>
      </c>
      <c s="5"/>
      <c s="5"/>
      <c s="5"/>
      <c s="36">
        <f>0+Q219</f>
      </c>
      <c r="O219">
        <f>0+R219</f>
      </c>
      <c r="Q219">
        <f>0+I220+I224+I228+I232</f>
      </c>
      <c>
        <f>0+O220+O224+O228+O232</f>
      </c>
    </row>
    <row r="220" spans="1:16" ht="12.75">
      <c r="A220" s="19" t="s">
        <v>35</v>
      </c>
      <c s="23" t="s">
        <v>340</v>
      </c>
      <c s="23" t="s">
        <v>341</v>
      </c>
      <c s="19" t="s">
        <v>37</v>
      </c>
      <c s="24" t="s">
        <v>342</v>
      </c>
      <c s="25" t="s">
        <v>152</v>
      </c>
      <c s="26">
        <v>4.5</v>
      </c>
      <c s="27">
        <v>0</v>
      </c>
      <c s="27">
        <f>ROUND(ROUND(H220,2)*ROUND(G220,3),2)</f>
      </c>
      <c r="O220">
        <f>(I220*21)/100</f>
      </c>
      <c t="s">
        <v>13</v>
      </c>
    </row>
    <row r="221" spans="1:5" ht="25.5">
      <c r="A221" s="28" t="s">
        <v>40</v>
      </c>
      <c r="E221" s="29" t="s">
        <v>343</v>
      </c>
    </row>
    <row r="222" spans="1:5" ht="25.5">
      <c r="A222" s="30" t="s">
        <v>42</v>
      </c>
      <c r="E222" s="31" t="s">
        <v>344</v>
      </c>
    </row>
    <row r="223" spans="1:5" ht="255">
      <c r="A223" t="s">
        <v>43</v>
      </c>
      <c r="E223" s="29" t="s">
        <v>345</v>
      </c>
    </row>
    <row r="224" spans="1:16" ht="12.75">
      <c r="A224" s="19" t="s">
        <v>35</v>
      </c>
      <c s="23" t="s">
        <v>346</v>
      </c>
      <c s="23" t="s">
        <v>347</v>
      </c>
      <c s="19" t="s">
        <v>37</v>
      </c>
      <c s="24" t="s">
        <v>348</v>
      </c>
      <c s="25" t="s">
        <v>152</v>
      </c>
      <c s="26">
        <v>27.5</v>
      </c>
      <c s="27">
        <v>0</v>
      </c>
      <c s="27">
        <f>ROUND(ROUND(H224,2)*ROUND(G224,3),2)</f>
      </c>
      <c r="O224">
        <f>(I224*21)/100</f>
      </c>
      <c t="s">
        <v>13</v>
      </c>
    </row>
    <row r="225" spans="1:5" ht="25.5">
      <c r="A225" s="28" t="s">
        <v>40</v>
      </c>
      <c r="E225" s="29" t="s">
        <v>349</v>
      </c>
    </row>
    <row r="226" spans="1:5" ht="25.5">
      <c r="A226" s="30" t="s">
        <v>42</v>
      </c>
      <c r="E226" s="31" t="s">
        <v>350</v>
      </c>
    </row>
    <row r="227" spans="1:5" ht="255">
      <c r="A227" t="s">
        <v>43</v>
      </c>
      <c r="E227" s="29" t="s">
        <v>345</v>
      </c>
    </row>
    <row r="228" spans="1:16" ht="12.75">
      <c r="A228" s="19" t="s">
        <v>35</v>
      </c>
      <c s="23" t="s">
        <v>351</v>
      </c>
      <c s="23" t="s">
        <v>352</v>
      </c>
      <c s="19" t="s">
        <v>37</v>
      </c>
      <c s="24" t="s">
        <v>353</v>
      </c>
      <c s="25" t="s">
        <v>103</v>
      </c>
      <c s="26">
        <v>1</v>
      </c>
      <c s="27">
        <v>0</v>
      </c>
      <c s="27">
        <f>ROUND(ROUND(H228,2)*ROUND(G228,3),2)</f>
      </c>
      <c r="O228">
        <f>(I228*21)/100</f>
      </c>
      <c t="s">
        <v>13</v>
      </c>
    </row>
    <row r="229" spans="1:5" ht="25.5">
      <c r="A229" s="28" t="s">
        <v>40</v>
      </c>
      <c r="E229" s="29" t="s">
        <v>354</v>
      </c>
    </row>
    <row r="230" spans="1:5" ht="25.5">
      <c r="A230" s="30" t="s">
        <v>42</v>
      </c>
      <c r="E230" s="31" t="s">
        <v>355</v>
      </c>
    </row>
    <row r="231" spans="1:5" ht="89.25">
      <c r="A231" t="s">
        <v>43</v>
      </c>
      <c r="E231" s="29" t="s">
        <v>356</v>
      </c>
    </row>
    <row r="232" spans="1:16" ht="12.75">
      <c r="A232" s="19" t="s">
        <v>35</v>
      </c>
      <c s="23" t="s">
        <v>357</v>
      </c>
      <c s="23" t="s">
        <v>358</v>
      </c>
      <c s="19" t="s">
        <v>37</v>
      </c>
      <c s="24" t="s">
        <v>359</v>
      </c>
      <c s="25" t="s">
        <v>103</v>
      </c>
      <c s="26">
        <v>1</v>
      </c>
      <c s="27">
        <v>0</v>
      </c>
      <c s="27">
        <f>ROUND(ROUND(H232,2)*ROUND(G232,3),2)</f>
      </c>
      <c r="O232">
        <f>(I232*21)/100</f>
      </c>
      <c t="s">
        <v>13</v>
      </c>
    </row>
    <row r="233" spans="1:5" ht="12.75">
      <c r="A233" s="28" t="s">
        <v>40</v>
      </c>
      <c r="E233" s="29" t="s">
        <v>360</v>
      </c>
    </row>
    <row r="234" spans="1:5" ht="25.5">
      <c r="A234" s="30" t="s">
        <v>42</v>
      </c>
      <c r="E234" s="31" t="s">
        <v>147</v>
      </c>
    </row>
    <row r="235" spans="1:5" ht="25.5">
      <c r="A235" t="s">
        <v>43</v>
      </c>
      <c r="E235" s="29" t="s">
        <v>361</v>
      </c>
    </row>
    <row r="236" spans="1:18" ht="12.75" customHeight="1">
      <c r="A236" s="5" t="s">
        <v>33</v>
      </c>
      <c s="5"/>
      <c s="35" t="s">
        <v>30</v>
      </c>
      <c s="5"/>
      <c s="21" t="s">
        <v>362</v>
      </c>
      <c s="5"/>
      <c s="5"/>
      <c s="5"/>
      <c s="36">
        <f>0+Q236</f>
      </c>
      <c r="O236">
        <f>0+R236</f>
      </c>
      <c r="Q236">
        <f>0+I237+I241+I245+I249+I253+I257+I261+I265+I269+I273</f>
      </c>
      <c>
        <f>0+O237+O241+O245+O249+O253+O257+O261+O265+O269+O273</f>
      </c>
    </row>
    <row r="237" spans="1:16" ht="25.5">
      <c r="A237" s="19" t="s">
        <v>35</v>
      </c>
      <c s="23" t="s">
        <v>363</v>
      </c>
      <c s="23" t="s">
        <v>364</v>
      </c>
      <c s="19" t="s">
        <v>37</v>
      </c>
      <c s="24" t="s">
        <v>365</v>
      </c>
      <c s="25" t="s">
        <v>103</v>
      </c>
      <c s="26">
        <v>1</v>
      </c>
      <c s="27">
        <v>0</v>
      </c>
      <c s="27">
        <f>ROUND(ROUND(H237,2)*ROUND(G237,3),2)</f>
      </c>
      <c r="O237">
        <f>(I237*21)/100</f>
      </c>
      <c t="s">
        <v>13</v>
      </c>
    </row>
    <row r="238" spans="1:5" ht="12.75">
      <c r="A238" s="28" t="s">
        <v>40</v>
      </c>
      <c r="E238" s="29" t="s">
        <v>366</v>
      </c>
    </row>
    <row r="239" spans="1:5" ht="25.5">
      <c r="A239" s="30" t="s">
        <v>42</v>
      </c>
      <c r="E239" s="31" t="s">
        <v>367</v>
      </c>
    </row>
    <row r="240" spans="1:5" ht="25.5">
      <c r="A240" t="s">
        <v>43</v>
      </c>
      <c r="E240" s="29" t="s">
        <v>368</v>
      </c>
    </row>
    <row r="241" spans="1:16" ht="25.5">
      <c r="A241" s="19" t="s">
        <v>35</v>
      </c>
      <c s="23" t="s">
        <v>369</v>
      </c>
      <c s="23" t="s">
        <v>370</v>
      </c>
      <c s="19" t="s">
        <v>37</v>
      </c>
      <c s="24" t="s">
        <v>371</v>
      </c>
      <c s="25" t="s">
        <v>103</v>
      </c>
      <c s="26">
        <v>1</v>
      </c>
      <c s="27">
        <v>0</v>
      </c>
      <c s="27">
        <f>ROUND(ROUND(H241,2)*ROUND(G241,3),2)</f>
      </c>
      <c r="O241">
        <f>(I241*21)/100</f>
      </c>
      <c t="s">
        <v>13</v>
      </c>
    </row>
    <row r="242" spans="1:5" ht="12.75">
      <c r="A242" s="28" t="s">
        <v>40</v>
      </c>
      <c r="E242" s="29" t="s">
        <v>366</v>
      </c>
    </row>
    <row r="243" spans="1:5" ht="25.5">
      <c r="A243" s="30" t="s">
        <v>42</v>
      </c>
      <c r="E243" s="31" t="s">
        <v>372</v>
      </c>
    </row>
    <row r="244" spans="1:5" ht="25.5">
      <c r="A244" t="s">
        <v>43</v>
      </c>
      <c r="E244" s="29" t="s">
        <v>373</v>
      </c>
    </row>
    <row r="245" spans="1:16" ht="25.5">
      <c r="A245" s="19" t="s">
        <v>35</v>
      </c>
      <c s="23" t="s">
        <v>374</v>
      </c>
      <c s="23" t="s">
        <v>375</v>
      </c>
      <c s="19" t="s">
        <v>37</v>
      </c>
      <c s="24" t="s">
        <v>376</v>
      </c>
      <c s="25" t="s">
        <v>97</v>
      </c>
      <c s="26">
        <v>7.488</v>
      </c>
      <c s="27">
        <v>0</v>
      </c>
      <c s="27">
        <f>ROUND(ROUND(H245,2)*ROUND(G245,3),2)</f>
      </c>
      <c r="O245">
        <f>(I245*21)/100</f>
      </c>
      <c t="s">
        <v>13</v>
      </c>
    </row>
    <row r="246" spans="1:5" ht="12.75">
      <c r="A246" s="28" t="s">
        <v>40</v>
      </c>
      <c r="E246" s="29" t="s">
        <v>366</v>
      </c>
    </row>
    <row r="247" spans="1:5" ht="76.5">
      <c r="A247" s="30" t="s">
        <v>42</v>
      </c>
      <c r="E247" s="31" t="s">
        <v>377</v>
      </c>
    </row>
    <row r="248" spans="1:5" ht="38.25">
      <c r="A248" t="s">
        <v>43</v>
      </c>
      <c r="E248" s="29" t="s">
        <v>378</v>
      </c>
    </row>
    <row r="249" spans="1:16" ht="25.5">
      <c r="A249" s="19" t="s">
        <v>35</v>
      </c>
      <c s="23" t="s">
        <v>379</v>
      </c>
      <c s="23" t="s">
        <v>380</v>
      </c>
      <c s="19" t="s">
        <v>37</v>
      </c>
      <c s="24" t="s">
        <v>381</v>
      </c>
      <c s="25" t="s">
        <v>97</v>
      </c>
      <c s="26">
        <v>7.488</v>
      </c>
      <c s="27">
        <v>0</v>
      </c>
      <c s="27">
        <f>ROUND(ROUND(H249,2)*ROUND(G249,3),2)</f>
      </c>
      <c r="O249">
        <f>(I249*21)/100</f>
      </c>
      <c t="s">
        <v>13</v>
      </c>
    </row>
    <row r="250" spans="1:5" ht="12.75">
      <c r="A250" s="28" t="s">
        <v>40</v>
      </c>
      <c r="E250" s="29" t="s">
        <v>366</v>
      </c>
    </row>
    <row r="251" spans="1:5" ht="76.5">
      <c r="A251" s="30" t="s">
        <v>42</v>
      </c>
      <c r="E251" s="31" t="s">
        <v>377</v>
      </c>
    </row>
    <row r="252" spans="1:5" ht="38.25">
      <c r="A252" t="s">
        <v>43</v>
      </c>
      <c r="E252" s="29" t="s">
        <v>378</v>
      </c>
    </row>
    <row r="253" spans="1:16" ht="12.75">
      <c r="A253" s="19" t="s">
        <v>35</v>
      </c>
      <c s="23" t="s">
        <v>382</v>
      </c>
      <c s="23" t="s">
        <v>383</v>
      </c>
      <c s="19" t="s">
        <v>37</v>
      </c>
      <c s="24" t="s">
        <v>384</v>
      </c>
      <c s="25" t="s">
        <v>152</v>
      </c>
      <c s="26">
        <v>6</v>
      </c>
      <c s="27">
        <v>0</v>
      </c>
      <c s="27">
        <f>ROUND(ROUND(H253,2)*ROUND(G253,3),2)</f>
      </c>
      <c r="O253">
        <f>(I253*21)/100</f>
      </c>
      <c t="s">
        <v>13</v>
      </c>
    </row>
    <row r="254" spans="1:5" ht="12.75">
      <c r="A254" s="28" t="s">
        <v>40</v>
      </c>
      <c r="E254" s="29" t="s">
        <v>173</v>
      </c>
    </row>
    <row r="255" spans="1:5" ht="12.75">
      <c r="A255" s="30" t="s">
        <v>42</v>
      </c>
      <c r="E255" s="31" t="s">
        <v>385</v>
      </c>
    </row>
    <row r="256" spans="1:5" ht="51">
      <c r="A256" t="s">
        <v>43</v>
      </c>
      <c r="E256" s="29" t="s">
        <v>386</v>
      </c>
    </row>
    <row r="257" spans="1:16" ht="12.75">
      <c r="A257" s="19" t="s">
        <v>35</v>
      </c>
      <c s="23" t="s">
        <v>387</v>
      </c>
      <c s="23" t="s">
        <v>388</v>
      </c>
      <c s="19" t="s">
        <v>37</v>
      </c>
      <c s="24" t="s">
        <v>389</v>
      </c>
      <c s="25" t="s">
        <v>152</v>
      </c>
      <c s="26">
        <v>19</v>
      </c>
      <c s="27">
        <v>0</v>
      </c>
      <c s="27">
        <f>ROUND(ROUND(H257,2)*ROUND(G257,3),2)</f>
      </c>
      <c r="O257">
        <f>(I257*21)/100</f>
      </c>
      <c t="s">
        <v>13</v>
      </c>
    </row>
    <row r="258" spans="1:5" ht="12.75">
      <c r="A258" s="28" t="s">
        <v>40</v>
      </c>
      <c r="E258" s="29" t="s">
        <v>173</v>
      </c>
    </row>
    <row r="259" spans="1:5" ht="12.75">
      <c r="A259" s="30" t="s">
        <v>42</v>
      </c>
      <c r="E259" s="31" t="s">
        <v>390</v>
      </c>
    </row>
    <row r="260" spans="1:5" ht="51">
      <c r="A260" t="s">
        <v>43</v>
      </c>
      <c r="E260" s="29" t="s">
        <v>386</v>
      </c>
    </row>
    <row r="261" spans="1:16" ht="12.75">
      <c r="A261" s="19" t="s">
        <v>35</v>
      </c>
      <c s="23" t="s">
        <v>391</v>
      </c>
      <c s="23" t="s">
        <v>392</v>
      </c>
      <c s="19" t="s">
        <v>37</v>
      </c>
      <c s="24" t="s">
        <v>393</v>
      </c>
      <c s="25" t="s">
        <v>152</v>
      </c>
      <c s="26">
        <v>44</v>
      </c>
      <c s="27">
        <v>0</v>
      </c>
      <c s="27">
        <f>ROUND(ROUND(H261,2)*ROUND(G261,3),2)</f>
      </c>
      <c r="O261">
        <f>(I261*21)/100</f>
      </c>
      <c t="s">
        <v>13</v>
      </c>
    </row>
    <row r="262" spans="1:5" ht="12.75">
      <c r="A262" s="28" t="s">
        <v>40</v>
      </c>
      <c r="E262" s="29" t="s">
        <v>173</v>
      </c>
    </row>
    <row r="263" spans="1:5" ht="12.75">
      <c r="A263" s="30" t="s">
        <v>42</v>
      </c>
      <c r="E263" s="31" t="s">
        <v>394</v>
      </c>
    </row>
    <row r="264" spans="1:5" ht="51">
      <c r="A264" t="s">
        <v>43</v>
      </c>
      <c r="E264" s="29" t="s">
        <v>386</v>
      </c>
    </row>
    <row r="265" spans="1:16" ht="12.75">
      <c r="A265" s="19" t="s">
        <v>35</v>
      </c>
      <c s="23" t="s">
        <v>395</v>
      </c>
      <c s="23" t="s">
        <v>396</v>
      </c>
      <c s="19" t="s">
        <v>37</v>
      </c>
      <c s="24" t="s">
        <v>397</v>
      </c>
      <c s="25" t="s">
        <v>152</v>
      </c>
      <c s="26">
        <v>54</v>
      </c>
      <c s="27">
        <v>0</v>
      </c>
      <c s="27">
        <f>ROUND(ROUND(H265,2)*ROUND(G265,3),2)</f>
      </c>
      <c r="O265">
        <f>(I265*21)/100</f>
      </c>
      <c t="s">
        <v>13</v>
      </c>
    </row>
    <row r="266" spans="1:5" ht="12.75">
      <c r="A266" s="28" t="s">
        <v>40</v>
      </c>
      <c r="E266" s="29" t="s">
        <v>194</v>
      </c>
    </row>
    <row r="267" spans="1:5" ht="25.5">
      <c r="A267" s="30" t="s">
        <v>42</v>
      </c>
      <c r="E267" s="31" t="s">
        <v>326</v>
      </c>
    </row>
    <row r="268" spans="1:5" ht="25.5">
      <c r="A268" t="s">
        <v>43</v>
      </c>
      <c r="E268" s="29" t="s">
        <v>398</v>
      </c>
    </row>
    <row r="269" spans="1:16" ht="12.75">
      <c r="A269" s="19" t="s">
        <v>35</v>
      </c>
      <c s="23" t="s">
        <v>399</v>
      </c>
      <c s="23" t="s">
        <v>400</v>
      </c>
      <c s="19" t="s">
        <v>37</v>
      </c>
      <c s="24" t="s">
        <v>401</v>
      </c>
      <c s="25" t="s">
        <v>152</v>
      </c>
      <c s="26">
        <v>16</v>
      </c>
      <c s="27">
        <v>0</v>
      </c>
      <c s="27">
        <f>ROUND(ROUND(H269,2)*ROUND(G269,3),2)</f>
      </c>
      <c r="O269">
        <f>(I269*21)/100</f>
      </c>
      <c t="s">
        <v>13</v>
      </c>
    </row>
    <row r="270" spans="1:5" ht="25.5">
      <c r="A270" s="28" t="s">
        <v>40</v>
      </c>
      <c r="E270" s="29" t="s">
        <v>402</v>
      </c>
    </row>
    <row r="271" spans="1:5" ht="25.5">
      <c r="A271" s="30" t="s">
        <v>42</v>
      </c>
      <c r="E271" s="31" t="s">
        <v>403</v>
      </c>
    </row>
    <row r="272" spans="1:5" ht="114.75">
      <c r="A272" t="s">
        <v>43</v>
      </c>
      <c r="E272" s="29" t="s">
        <v>404</v>
      </c>
    </row>
    <row r="273" spans="1:16" ht="12.75">
      <c r="A273" s="19" t="s">
        <v>35</v>
      </c>
      <c s="23" t="s">
        <v>405</v>
      </c>
      <c s="23" t="s">
        <v>406</v>
      </c>
      <c s="19" t="s">
        <v>37</v>
      </c>
      <c s="24" t="s">
        <v>407</v>
      </c>
      <c s="25" t="s">
        <v>152</v>
      </c>
      <c s="26">
        <v>2</v>
      </c>
      <c s="27">
        <v>0</v>
      </c>
      <c s="27">
        <f>ROUND(ROUND(H273,2)*ROUND(G273,3),2)</f>
      </c>
      <c r="O273">
        <f>(I273*21)/100</f>
      </c>
      <c t="s">
        <v>13</v>
      </c>
    </row>
    <row r="274" spans="1:5" ht="25.5">
      <c r="A274" s="28" t="s">
        <v>40</v>
      </c>
      <c r="E274" s="29" t="s">
        <v>109</v>
      </c>
    </row>
    <row r="275" spans="1:5" ht="25.5">
      <c r="A275" s="30" t="s">
        <v>42</v>
      </c>
      <c r="E275" s="31" t="s">
        <v>408</v>
      </c>
    </row>
    <row r="276" spans="1:5" ht="76.5">
      <c r="A276" t="s">
        <v>43</v>
      </c>
      <c r="E276" s="29" t="s">
        <v>409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0+O8+O17+O54+O67+O92+O105+O122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410</v>
      </c>
      <c s="32">
        <f>0+I8+I17+I54+I67+I92+I105+I122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410</v>
      </c>
      <c s="5"/>
      <c s="14" t="s">
        <v>411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</f>
      </c>
      <c>
        <f>0+O9+O13</f>
      </c>
    </row>
    <row r="9" spans="1:16" ht="25.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185.2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412</v>
      </c>
    </row>
    <row r="11" spans="1:5" ht="51">
      <c r="A11" s="30" t="s">
        <v>42</v>
      </c>
      <c r="E11" s="31" t="s">
        <v>413</v>
      </c>
    </row>
    <row r="12" spans="1:5" ht="25.5">
      <c r="A12" t="s">
        <v>43</v>
      </c>
      <c r="E12" s="29" t="s">
        <v>414</v>
      </c>
    </row>
    <row r="13" spans="1:16" ht="25.5">
      <c r="A13" s="19" t="s">
        <v>35</v>
      </c>
      <c s="23" t="s">
        <v>13</v>
      </c>
      <c s="23" t="s">
        <v>82</v>
      </c>
      <c s="19" t="s">
        <v>37</v>
      </c>
      <c s="24" t="s">
        <v>83</v>
      </c>
      <c s="25" t="s">
        <v>39</v>
      </c>
      <c s="26">
        <v>47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415</v>
      </c>
    </row>
    <row r="15" spans="1:5" ht="63.75">
      <c r="A15" s="30" t="s">
        <v>42</v>
      </c>
      <c r="E15" s="31" t="s">
        <v>416</v>
      </c>
    </row>
    <row r="16" spans="1:5" ht="25.5">
      <c r="A16" t="s">
        <v>43</v>
      </c>
      <c r="E16" s="29" t="s">
        <v>414</v>
      </c>
    </row>
    <row r="17" spans="1:18" ht="12.75" customHeight="1">
      <c r="A17" s="5" t="s">
        <v>33</v>
      </c>
      <c s="5"/>
      <c s="35" t="s">
        <v>19</v>
      </c>
      <c s="5"/>
      <c s="21" t="s">
        <v>94</v>
      </c>
      <c s="5"/>
      <c s="5"/>
      <c s="5"/>
      <c s="36">
        <f>0+Q17</f>
      </c>
      <c r="O17">
        <f>0+R17</f>
      </c>
      <c r="Q17">
        <f>0+I18+I22+I26+I30+I34+I38+I42+I46+I50</f>
      </c>
      <c>
        <f>0+O18+O22+O26+O30+O34+O38+O42+O46+O50</f>
      </c>
    </row>
    <row r="18" spans="1:16" ht="12.75">
      <c r="A18" s="19" t="s">
        <v>35</v>
      </c>
      <c s="23" t="s">
        <v>12</v>
      </c>
      <c s="23" t="s">
        <v>133</v>
      </c>
      <c s="19" t="s">
        <v>37</v>
      </c>
      <c s="24" t="s">
        <v>134</v>
      </c>
      <c s="25" t="s">
        <v>108</v>
      </c>
      <c s="26">
        <v>181.2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25.5">
      <c r="A19" s="28" t="s">
        <v>40</v>
      </c>
      <c r="E19" s="29" t="s">
        <v>417</v>
      </c>
    </row>
    <row r="20" spans="1:5" ht="38.25">
      <c r="A20" s="30" t="s">
        <v>42</v>
      </c>
      <c r="E20" s="31" t="s">
        <v>418</v>
      </c>
    </row>
    <row r="21" spans="1:5" ht="369.75">
      <c r="A21" t="s">
        <v>43</v>
      </c>
      <c r="E21" s="29" t="s">
        <v>136</v>
      </c>
    </row>
    <row r="22" spans="1:16" ht="12.75">
      <c r="A22" s="19" t="s">
        <v>35</v>
      </c>
      <c s="23" t="s">
        <v>23</v>
      </c>
      <c s="23" t="s">
        <v>138</v>
      </c>
      <c s="19" t="s">
        <v>37</v>
      </c>
      <c s="24" t="s">
        <v>139</v>
      </c>
      <c s="25" t="s">
        <v>108</v>
      </c>
      <c s="26">
        <v>24.3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12.75">
      <c r="A23" s="28" t="s">
        <v>40</v>
      </c>
      <c r="E23" s="29" t="s">
        <v>140</v>
      </c>
    </row>
    <row r="24" spans="1:5" ht="12.75">
      <c r="A24" s="30" t="s">
        <v>42</v>
      </c>
      <c r="E24" s="31" t="s">
        <v>419</v>
      </c>
    </row>
    <row r="25" spans="1:5" ht="306">
      <c r="A25" t="s">
        <v>43</v>
      </c>
      <c r="E25" s="29" t="s">
        <v>142</v>
      </c>
    </row>
    <row r="26" spans="1:16" ht="12.75">
      <c r="A26" s="19" t="s">
        <v>35</v>
      </c>
      <c s="23" t="s">
        <v>25</v>
      </c>
      <c s="23" t="s">
        <v>161</v>
      </c>
      <c s="19" t="s">
        <v>37</v>
      </c>
      <c s="24" t="s">
        <v>162</v>
      </c>
      <c s="25" t="s">
        <v>108</v>
      </c>
      <c s="26">
        <v>4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25.5">
      <c r="A27" s="28" t="s">
        <v>40</v>
      </c>
      <c r="E27" s="29" t="s">
        <v>417</v>
      </c>
    </row>
    <row r="28" spans="1:5" ht="25.5">
      <c r="A28" s="30" t="s">
        <v>42</v>
      </c>
      <c r="E28" s="31" t="s">
        <v>420</v>
      </c>
    </row>
    <row r="29" spans="1:5" ht="318.75">
      <c r="A29" t="s">
        <v>43</v>
      </c>
      <c r="E29" s="29" t="s">
        <v>159</v>
      </c>
    </row>
    <row r="30" spans="1:16" ht="12.75">
      <c r="A30" s="19" t="s">
        <v>35</v>
      </c>
      <c s="23" t="s">
        <v>27</v>
      </c>
      <c s="23" t="s">
        <v>165</v>
      </c>
      <c s="19" t="s">
        <v>37</v>
      </c>
      <c s="24" t="s">
        <v>166</v>
      </c>
      <c s="25" t="s">
        <v>108</v>
      </c>
      <c s="26">
        <v>185.2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421</v>
      </c>
    </row>
    <row r="32" spans="1:5" ht="51">
      <c r="A32" s="30" t="s">
        <v>42</v>
      </c>
      <c r="E32" s="31" t="s">
        <v>422</v>
      </c>
    </row>
    <row r="33" spans="1:5" ht="191.25">
      <c r="A33" t="s">
        <v>43</v>
      </c>
      <c r="E33" s="29" t="s">
        <v>169</v>
      </c>
    </row>
    <row r="34" spans="1:16" ht="12.75">
      <c r="A34" s="19" t="s">
        <v>35</v>
      </c>
      <c s="23" t="s">
        <v>65</v>
      </c>
      <c s="23" t="s">
        <v>177</v>
      </c>
      <c s="19" t="s">
        <v>37</v>
      </c>
      <c s="24" t="s">
        <v>178</v>
      </c>
      <c s="25" t="s">
        <v>108</v>
      </c>
      <c s="26">
        <v>2.8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423</v>
      </c>
    </row>
    <row r="36" spans="1:5" ht="25.5">
      <c r="A36" s="30" t="s">
        <v>42</v>
      </c>
      <c r="E36" s="31" t="s">
        <v>424</v>
      </c>
    </row>
    <row r="37" spans="1:5" ht="229.5">
      <c r="A37" t="s">
        <v>43</v>
      </c>
      <c r="E37" s="29" t="s">
        <v>181</v>
      </c>
    </row>
    <row r="38" spans="1:16" ht="12.75">
      <c r="A38" s="19" t="s">
        <v>35</v>
      </c>
      <c s="23" t="s">
        <v>69</v>
      </c>
      <c s="23" t="s">
        <v>183</v>
      </c>
      <c s="19" t="s">
        <v>37</v>
      </c>
      <c s="24" t="s">
        <v>184</v>
      </c>
      <c s="25" t="s">
        <v>108</v>
      </c>
      <c s="26">
        <v>2.09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12.75">
      <c r="A39" s="28" t="s">
        <v>40</v>
      </c>
      <c r="E39" s="29" t="s">
        <v>423</v>
      </c>
    </row>
    <row r="40" spans="1:5" ht="25.5">
      <c r="A40" s="30" t="s">
        <v>42</v>
      </c>
      <c r="E40" s="31" t="s">
        <v>425</v>
      </c>
    </row>
    <row r="41" spans="1:5" ht="293.25">
      <c r="A41" t="s">
        <v>43</v>
      </c>
      <c r="E41" s="29" t="s">
        <v>187</v>
      </c>
    </row>
    <row r="42" spans="1:16" ht="12.75">
      <c r="A42" s="19" t="s">
        <v>35</v>
      </c>
      <c s="23" t="s">
        <v>30</v>
      </c>
      <c s="23" t="s">
        <v>426</v>
      </c>
      <c s="19" t="s">
        <v>37</v>
      </c>
      <c s="24" t="s">
        <v>427</v>
      </c>
      <c s="25" t="s">
        <v>108</v>
      </c>
      <c s="26">
        <v>24.3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12.75">
      <c r="A43" s="28" t="s">
        <v>40</v>
      </c>
      <c r="E43" s="29" t="s">
        <v>423</v>
      </c>
    </row>
    <row r="44" spans="1:5" ht="25.5">
      <c r="A44" s="30" t="s">
        <v>42</v>
      </c>
      <c r="E44" s="31" t="s">
        <v>428</v>
      </c>
    </row>
    <row r="45" spans="1:5" ht="38.25">
      <c r="A45" t="s">
        <v>43</v>
      </c>
      <c r="E45" s="29" t="s">
        <v>211</v>
      </c>
    </row>
    <row r="46" spans="1:16" ht="12.75">
      <c r="A46" s="19" t="s">
        <v>35</v>
      </c>
      <c s="23" t="s">
        <v>32</v>
      </c>
      <c s="23" t="s">
        <v>213</v>
      </c>
      <c s="19" t="s">
        <v>37</v>
      </c>
      <c s="24" t="s">
        <v>214</v>
      </c>
      <c s="25" t="s">
        <v>97</v>
      </c>
      <c s="26">
        <v>81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423</v>
      </c>
    </row>
    <row r="48" spans="1:5" ht="25.5">
      <c r="A48" s="30" t="s">
        <v>42</v>
      </c>
      <c r="E48" s="31" t="s">
        <v>429</v>
      </c>
    </row>
    <row r="49" spans="1:5" ht="25.5">
      <c r="A49" t="s">
        <v>43</v>
      </c>
      <c r="E49" s="29" t="s">
        <v>216</v>
      </c>
    </row>
    <row r="50" spans="1:16" ht="12.75">
      <c r="A50" s="19" t="s">
        <v>35</v>
      </c>
      <c s="23" t="s">
        <v>128</v>
      </c>
      <c s="23" t="s">
        <v>218</v>
      </c>
      <c s="19" t="s">
        <v>37</v>
      </c>
      <c s="24" t="s">
        <v>219</v>
      </c>
      <c s="25" t="s">
        <v>97</v>
      </c>
      <c s="26">
        <v>81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12.75">
      <c r="A51" s="28" t="s">
        <v>40</v>
      </c>
      <c r="E51" s="29" t="s">
        <v>423</v>
      </c>
    </row>
    <row r="52" spans="1:5" ht="25.5">
      <c r="A52" s="30" t="s">
        <v>42</v>
      </c>
      <c r="E52" s="31" t="s">
        <v>430</v>
      </c>
    </row>
    <row r="53" spans="1:5" ht="25.5">
      <c r="A53" t="s">
        <v>43</v>
      </c>
      <c r="E53" s="29" t="s">
        <v>221</v>
      </c>
    </row>
    <row r="54" spans="1:18" ht="12.75" customHeight="1">
      <c r="A54" s="5" t="s">
        <v>33</v>
      </c>
      <c s="5"/>
      <c s="35" t="s">
        <v>13</v>
      </c>
      <c s="5"/>
      <c s="21" t="s">
        <v>234</v>
      </c>
      <c s="5"/>
      <c s="5"/>
      <c s="5"/>
      <c s="36">
        <f>0+Q54</f>
      </c>
      <c r="O54">
        <f>0+R54</f>
      </c>
      <c r="Q54">
        <f>0+I55+I59+I63</f>
      </c>
      <c>
        <f>0+O55+O59+O63</f>
      </c>
    </row>
    <row r="55" spans="1:16" ht="12.75">
      <c r="A55" s="19" t="s">
        <v>35</v>
      </c>
      <c s="23" t="s">
        <v>132</v>
      </c>
      <c s="23" t="s">
        <v>431</v>
      </c>
      <c s="19" t="s">
        <v>37</v>
      </c>
      <c s="24" t="s">
        <v>432</v>
      </c>
      <c s="25" t="s">
        <v>97</v>
      </c>
      <c s="26">
        <v>54.34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25.5">
      <c r="A56" s="28" t="s">
        <v>40</v>
      </c>
      <c r="E56" s="29" t="s">
        <v>433</v>
      </c>
    </row>
    <row r="57" spans="1:5" ht="25.5">
      <c r="A57" s="30" t="s">
        <v>42</v>
      </c>
      <c r="E57" s="31" t="s">
        <v>434</v>
      </c>
    </row>
    <row r="58" spans="1:5" ht="25.5">
      <c r="A58" t="s">
        <v>43</v>
      </c>
      <c r="E58" s="29" t="s">
        <v>435</v>
      </c>
    </row>
    <row r="59" spans="1:16" ht="12.75">
      <c r="A59" s="19" t="s">
        <v>35</v>
      </c>
      <c s="23" t="s">
        <v>137</v>
      </c>
      <c s="23" t="s">
        <v>436</v>
      </c>
      <c s="19" t="s">
        <v>37</v>
      </c>
      <c s="24" t="s">
        <v>437</v>
      </c>
      <c s="25" t="s">
        <v>108</v>
      </c>
      <c s="26">
        <v>10.8</v>
      </c>
      <c s="27">
        <v>0</v>
      </c>
      <c s="27">
        <f>ROUND(ROUND(H59,2)*ROUND(G59,3),2)</f>
      </c>
      <c r="O59">
        <f>(I59*21)/100</f>
      </c>
      <c t="s">
        <v>13</v>
      </c>
    </row>
    <row r="60" spans="1:5" ht="12.75">
      <c r="A60" s="28" t="s">
        <v>40</v>
      </c>
      <c r="E60" s="29" t="s">
        <v>423</v>
      </c>
    </row>
    <row r="61" spans="1:5" ht="25.5">
      <c r="A61" s="30" t="s">
        <v>42</v>
      </c>
      <c r="E61" s="31" t="s">
        <v>438</v>
      </c>
    </row>
    <row r="62" spans="1:5" ht="369.75">
      <c r="A62" t="s">
        <v>43</v>
      </c>
      <c r="E62" s="29" t="s">
        <v>439</v>
      </c>
    </row>
    <row r="63" spans="1:16" ht="12.75">
      <c r="A63" s="19" t="s">
        <v>35</v>
      </c>
      <c s="23" t="s">
        <v>143</v>
      </c>
      <c s="23" t="s">
        <v>440</v>
      </c>
      <c s="19" t="s">
        <v>37</v>
      </c>
      <c s="24" t="s">
        <v>441</v>
      </c>
      <c s="25" t="s">
        <v>97</v>
      </c>
      <c s="26">
        <v>91</v>
      </c>
      <c s="27">
        <v>0</v>
      </c>
      <c s="27">
        <f>ROUND(ROUND(H63,2)*ROUND(G63,3),2)</f>
      </c>
      <c r="O63">
        <f>(I63*21)/100</f>
      </c>
      <c t="s">
        <v>13</v>
      </c>
    </row>
    <row r="64" spans="1:5" ht="12.75">
      <c r="A64" s="28" t="s">
        <v>40</v>
      </c>
      <c r="E64" s="29" t="s">
        <v>423</v>
      </c>
    </row>
    <row r="65" spans="1:5" ht="25.5">
      <c r="A65" s="30" t="s">
        <v>42</v>
      </c>
      <c r="E65" s="31" t="s">
        <v>442</v>
      </c>
    </row>
    <row r="66" spans="1:5" ht="102">
      <c r="A66" t="s">
        <v>43</v>
      </c>
      <c r="E66" s="29" t="s">
        <v>443</v>
      </c>
    </row>
    <row r="67" spans="1:18" ht="12.75" customHeight="1">
      <c r="A67" s="5" t="s">
        <v>33</v>
      </c>
      <c s="5"/>
      <c s="35" t="s">
        <v>12</v>
      </c>
      <c s="5"/>
      <c s="21" t="s">
        <v>241</v>
      </c>
      <c s="5"/>
      <c s="5"/>
      <c s="5"/>
      <c s="36">
        <f>0+Q67</f>
      </c>
      <c r="O67">
        <f>0+R67</f>
      </c>
      <c r="Q67">
        <f>0+I68+I72+I76+I80+I84+I88</f>
      </c>
      <c>
        <f>0+O68+O72+O76+O80+O84+O88</f>
      </c>
    </row>
    <row r="68" spans="1:16" ht="12.75">
      <c r="A68" s="19" t="s">
        <v>35</v>
      </c>
      <c s="23" t="s">
        <v>149</v>
      </c>
      <c s="23" t="s">
        <v>444</v>
      </c>
      <c s="19" t="s">
        <v>37</v>
      </c>
      <c s="24" t="s">
        <v>445</v>
      </c>
      <c s="25" t="s">
        <v>108</v>
      </c>
      <c s="26">
        <v>2.5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423</v>
      </c>
    </row>
    <row r="70" spans="1:5" ht="25.5">
      <c r="A70" s="30" t="s">
        <v>42</v>
      </c>
      <c r="E70" s="31" t="s">
        <v>446</v>
      </c>
    </row>
    <row r="71" spans="1:5" ht="382.5">
      <c r="A71" t="s">
        <v>43</v>
      </c>
      <c r="E71" s="29" t="s">
        <v>447</v>
      </c>
    </row>
    <row r="72" spans="1:16" ht="12.75">
      <c r="A72" s="19" t="s">
        <v>35</v>
      </c>
      <c s="23" t="s">
        <v>154</v>
      </c>
      <c s="23" t="s">
        <v>448</v>
      </c>
      <c s="19" t="s">
        <v>37</v>
      </c>
      <c s="24" t="s">
        <v>449</v>
      </c>
      <c s="25" t="s">
        <v>39</v>
      </c>
      <c s="26">
        <v>0.19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450</v>
      </c>
    </row>
    <row r="74" spans="1:5" ht="25.5">
      <c r="A74" s="30" t="s">
        <v>42</v>
      </c>
      <c r="E74" s="31" t="s">
        <v>451</v>
      </c>
    </row>
    <row r="75" spans="1:5" ht="242.25">
      <c r="A75" t="s">
        <v>43</v>
      </c>
      <c r="E75" s="29" t="s">
        <v>452</v>
      </c>
    </row>
    <row r="76" spans="1:16" ht="12.75">
      <c r="A76" s="19" t="s">
        <v>35</v>
      </c>
      <c s="23" t="s">
        <v>160</v>
      </c>
      <c s="23" t="s">
        <v>453</v>
      </c>
      <c s="19" t="s">
        <v>37</v>
      </c>
      <c s="24" t="s">
        <v>454</v>
      </c>
      <c s="25" t="s">
        <v>108</v>
      </c>
      <c s="26">
        <v>18.9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12.75">
      <c r="A77" s="28" t="s">
        <v>40</v>
      </c>
      <c r="E77" s="29" t="s">
        <v>423</v>
      </c>
    </row>
    <row r="78" spans="1:5" ht="25.5">
      <c r="A78" s="30" t="s">
        <v>42</v>
      </c>
      <c r="E78" s="31" t="s">
        <v>455</v>
      </c>
    </row>
    <row r="79" spans="1:5" ht="369.75">
      <c r="A79" t="s">
        <v>43</v>
      </c>
      <c r="E79" s="29" t="s">
        <v>456</v>
      </c>
    </row>
    <row r="80" spans="1:16" ht="12.75">
      <c r="A80" s="19" t="s">
        <v>35</v>
      </c>
      <c s="23" t="s">
        <v>164</v>
      </c>
      <c s="23" t="s">
        <v>457</v>
      </c>
      <c s="19" t="s">
        <v>37</v>
      </c>
      <c s="24" t="s">
        <v>458</v>
      </c>
      <c s="25" t="s">
        <v>39</v>
      </c>
      <c s="26">
        <v>3.07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450</v>
      </c>
    </row>
    <row r="82" spans="1:5" ht="25.5">
      <c r="A82" s="30" t="s">
        <v>42</v>
      </c>
      <c r="E82" s="31" t="s">
        <v>459</v>
      </c>
    </row>
    <row r="83" spans="1:5" ht="267.75">
      <c r="A83" t="s">
        <v>43</v>
      </c>
      <c r="E83" s="29" t="s">
        <v>460</v>
      </c>
    </row>
    <row r="84" spans="1:16" ht="12.75">
      <c r="A84" s="19" t="s">
        <v>35</v>
      </c>
      <c s="23" t="s">
        <v>170</v>
      </c>
      <c s="23" t="s">
        <v>461</v>
      </c>
      <c s="19" t="s">
        <v>37</v>
      </c>
      <c s="24" t="s">
        <v>462</v>
      </c>
      <c s="25" t="s">
        <v>108</v>
      </c>
      <c s="26">
        <v>0.36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463</v>
      </c>
    </row>
    <row r="86" spans="1:5" ht="38.25">
      <c r="A86" s="30" t="s">
        <v>42</v>
      </c>
      <c r="E86" s="31" t="s">
        <v>464</v>
      </c>
    </row>
    <row r="87" spans="1:5" ht="51">
      <c r="A87" t="s">
        <v>43</v>
      </c>
      <c r="E87" s="29" t="s">
        <v>465</v>
      </c>
    </row>
    <row r="88" spans="1:16" ht="12.75">
      <c r="A88" s="19" t="s">
        <v>35</v>
      </c>
      <c s="23" t="s">
        <v>176</v>
      </c>
      <c s="23" t="s">
        <v>466</v>
      </c>
      <c s="19" t="s">
        <v>37</v>
      </c>
      <c s="24" t="s">
        <v>467</v>
      </c>
      <c s="25" t="s">
        <v>468</v>
      </c>
      <c s="26">
        <v>785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25.5">
      <c r="A89" s="28" t="s">
        <v>40</v>
      </c>
      <c r="E89" s="29" t="s">
        <v>469</v>
      </c>
    </row>
    <row r="90" spans="1:5" ht="25.5">
      <c r="A90" s="30" t="s">
        <v>42</v>
      </c>
      <c r="E90" s="31" t="s">
        <v>470</v>
      </c>
    </row>
    <row r="91" spans="1:5" ht="293.25">
      <c r="A91" t="s">
        <v>43</v>
      </c>
      <c r="E91" s="29" t="s">
        <v>471</v>
      </c>
    </row>
    <row r="92" spans="1:18" ht="12.75" customHeight="1">
      <c r="A92" s="5" t="s">
        <v>33</v>
      </c>
      <c s="5"/>
      <c s="35" t="s">
        <v>23</v>
      </c>
      <c s="5"/>
      <c s="21" t="s">
        <v>249</v>
      </c>
      <c s="5"/>
      <c s="5"/>
      <c s="5"/>
      <c s="36">
        <f>0+Q92</f>
      </c>
      <c r="O92">
        <f>0+R92</f>
      </c>
      <c r="Q92">
        <f>0+I93+I97+I101</f>
      </c>
      <c>
        <f>0+O93+O97+O101</f>
      </c>
    </row>
    <row r="93" spans="1:16" ht="12.75">
      <c r="A93" s="19" t="s">
        <v>35</v>
      </c>
      <c s="23" t="s">
        <v>182</v>
      </c>
      <c s="23" t="s">
        <v>472</v>
      </c>
      <c s="19" t="s">
        <v>37</v>
      </c>
      <c s="24" t="s">
        <v>473</v>
      </c>
      <c s="25" t="s">
        <v>108</v>
      </c>
      <c s="26">
        <v>6.7</v>
      </c>
      <c s="27">
        <v>0</v>
      </c>
      <c s="27">
        <f>ROUND(ROUND(H93,2)*ROUND(G93,3),2)</f>
      </c>
      <c r="O93">
        <f>(I93*21)/100</f>
      </c>
      <c t="s">
        <v>13</v>
      </c>
    </row>
    <row r="94" spans="1:5" ht="12.75">
      <c r="A94" s="28" t="s">
        <v>40</v>
      </c>
      <c r="E94" s="29" t="s">
        <v>423</v>
      </c>
    </row>
    <row r="95" spans="1:5" ht="127.5">
      <c r="A95" s="30" t="s">
        <v>42</v>
      </c>
      <c r="E95" s="31" t="s">
        <v>474</v>
      </c>
    </row>
    <row r="96" spans="1:5" ht="369.75">
      <c r="A96" t="s">
        <v>43</v>
      </c>
      <c r="E96" s="29" t="s">
        <v>456</v>
      </c>
    </row>
    <row r="97" spans="1:16" ht="12.75">
      <c r="A97" s="19" t="s">
        <v>35</v>
      </c>
      <c s="23" t="s">
        <v>188</v>
      </c>
      <c s="23" t="s">
        <v>475</v>
      </c>
      <c s="19" t="s">
        <v>37</v>
      </c>
      <c s="24" t="s">
        <v>476</v>
      </c>
      <c s="25" t="s">
        <v>108</v>
      </c>
      <c s="26">
        <v>57.737</v>
      </c>
      <c s="27">
        <v>0</v>
      </c>
      <c s="27">
        <f>ROUND(ROUND(H97,2)*ROUND(G97,3),2)</f>
      </c>
      <c r="O97">
        <f>(I97*21)/100</f>
      </c>
      <c t="s">
        <v>13</v>
      </c>
    </row>
    <row r="98" spans="1:5" ht="25.5">
      <c r="A98" s="28" t="s">
        <v>40</v>
      </c>
      <c r="E98" s="29" t="s">
        <v>477</v>
      </c>
    </row>
    <row r="99" spans="1:5" ht="12.75">
      <c r="A99" s="30" t="s">
        <v>42</v>
      </c>
      <c r="E99" s="31" t="s">
        <v>478</v>
      </c>
    </row>
    <row r="100" spans="1:5" ht="38.25">
      <c r="A100" t="s">
        <v>43</v>
      </c>
      <c r="E100" s="29" t="s">
        <v>240</v>
      </c>
    </row>
    <row r="101" spans="1:16" ht="12.75">
      <c r="A101" s="19" t="s">
        <v>35</v>
      </c>
      <c s="23" t="s">
        <v>191</v>
      </c>
      <c s="23" t="s">
        <v>479</v>
      </c>
      <c s="19" t="s">
        <v>37</v>
      </c>
      <c s="24" t="s">
        <v>480</v>
      </c>
      <c s="25" t="s">
        <v>108</v>
      </c>
      <c s="26">
        <v>33.741</v>
      </c>
      <c s="27">
        <v>0</v>
      </c>
      <c s="27">
        <f>ROUND(ROUND(H101,2)*ROUND(G101,3),2)</f>
      </c>
      <c r="O101">
        <f>(I101*21)/100</f>
      </c>
      <c t="s">
        <v>13</v>
      </c>
    </row>
    <row r="102" spans="1:5" ht="12.75">
      <c r="A102" s="28" t="s">
        <v>40</v>
      </c>
      <c r="E102" s="29" t="s">
        <v>423</v>
      </c>
    </row>
    <row r="103" spans="1:5" ht="12.75">
      <c r="A103" s="30" t="s">
        <v>42</v>
      </c>
      <c r="E103" s="31" t="s">
        <v>481</v>
      </c>
    </row>
    <row r="104" spans="1:5" ht="38.25">
      <c r="A104" t="s">
        <v>43</v>
      </c>
      <c r="E104" s="29" t="s">
        <v>482</v>
      </c>
    </row>
    <row r="105" spans="1:18" ht="12.75" customHeight="1">
      <c r="A105" s="5" t="s">
        <v>33</v>
      </c>
      <c s="5"/>
      <c s="35" t="s">
        <v>69</v>
      </c>
      <c s="5"/>
      <c s="21" t="s">
        <v>339</v>
      </c>
      <c s="5"/>
      <c s="5"/>
      <c s="5"/>
      <c s="36">
        <f>0+Q105</f>
      </c>
      <c r="O105">
        <f>0+R105</f>
      </c>
      <c r="Q105">
        <f>0+I106+I110+I114+I118</f>
      </c>
      <c>
        <f>0+O106+O110+O114+O118</f>
      </c>
    </row>
    <row r="106" spans="1:16" ht="12.75">
      <c r="A106" s="19" t="s">
        <v>35</v>
      </c>
      <c s="23" t="s">
        <v>197</v>
      </c>
      <c s="23" t="s">
        <v>483</v>
      </c>
      <c s="19" t="s">
        <v>37</v>
      </c>
      <c s="24" t="s">
        <v>484</v>
      </c>
      <c s="25" t="s">
        <v>152</v>
      </c>
      <c s="26">
        <v>5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463</v>
      </c>
    </row>
    <row r="108" spans="1:5" ht="25.5">
      <c r="A108" s="30" t="s">
        <v>42</v>
      </c>
      <c r="E108" s="31" t="s">
        <v>485</v>
      </c>
    </row>
    <row r="109" spans="1:5" ht="255">
      <c r="A109" t="s">
        <v>43</v>
      </c>
      <c r="E109" s="29" t="s">
        <v>345</v>
      </c>
    </row>
    <row r="110" spans="1:16" ht="12.75">
      <c r="A110" s="19" t="s">
        <v>35</v>
      </c>
      <c s="23" t="s">
        <v>202</v>
      </c>
      <c s="23" t="s">
        <v>486</v>
      </c>
      <c s="19" t="s">
        <v>37</v>
      </c>
      <c s="24" t="s">
        <v>487</v>
      </c>
      <c s="25" t="s">
        <v>152</v>
      </c>
      <c s="26">
        <v>41.8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423</v>
      </c>
    </row>
    <row r="112" spans="1:5" ht="25.5">
      <c r="A112" s="30" t="s">
        <v>42</v>
      </c>
      <c r="E112" s="31" t="s">
        <v>488</v>
      </c>
    </row>
    <row r="113" spans="1:5" ht="242.25">
      <c r="A113" t="s">
        <v>43</v>
      </c>
      <c r="E113" s="29" t="s">
        <v>489</v>
      </c>
    </row>
    <row r="114" spans="1:16" ht="12.75">
      <c r="A114" s="19" t="s">
        <v>35</v>
      </c>
      <c s="23" t="s">
        <v>207</v>
      </c>
      <c s="23" t="s">
        <v>490</v>
      </c>
      <c s="19" t="s">
        <v>37</v>
      </c>
      <c s="24" t="s">
        <v>491</v>
      </c>
      <c s="25" t="s">
        <v>103</v>
      </c>
      <c s="26">
        <v>2</v>
      </c>
      <c s="27">
        <v>0</v>
      </c>
      <c s="27">
        <f>ROUND(ROUND(H114,2)*ROUND(G114,3),2)</f>
      </c>
      <c r="O114">
        <f>(I114*21)/100</f>
      </c>
      <c t="s">
        <v>13</v>
      </c>
    </row>
    <row r="115" spans="1:5" ht="25.5">
      <c r="A115" s="28" t="s">
        <v>40</v>
      </c>
      <c r="E115" s="29" t="s">
        <v>492</v>
      </c>
    </row>
    <row r="116" spans="1:5" ht="25.5">
      <c r="A116" s="30" t="s">
        <v>42</v>
      </c>
      <c r="E116" s="31" t="s">
        <v>493</v>
      </c>
    </row>
    <row r="117" spans="1:5" ht="89.25">
      <c r="A117" t="s">
        <v>43</v>
      </c>
      <c r="E117" s="29" t="s">
        <v>356</v>
      </c>
    </row>
    <row r="118" spans="1:16" ht="12.75">
      <c r="A118" s="19" t="s">
        <v>35</v>
      </c>
      <c s="23" t="s">
        <v>212</v>
      </c>
      <c s="23" t="s">
        <v>494</v>
      </c>
      <c s="19" t="s">
        <v>37</v>
      </c>
      <c s="24" t="s">
        <v>495</v>
      </c>
      <c s="25" t="s">
        <v>108</v>
      </c>
      <c s="26">
        <v>1.25</v>
      </c>
      <c s="27">
        <v>0</v>
      </c>
      <c s="27">
        <f>ROUND(ROUND(H118,2)*ROUND(G118,3),2)</f>
      </c>
      <c r="O118">
        <f>(I118*21)/100</f>
      </c>
      <c t="s">
        <v>13</v>
      </c>
    </row>
    <row r="119" spans="1:5" ht="12.75">
      <c r="A119" s="28" t="s">
        <v>40</v>
      </c>
      <c r="E119" s="29" t="s">
        <v>463</v>
      </c>
    </row>
    <row r="120" spans="1:5" ht="25.5">
      <c r="A120" s="30" t="s">
        <v>42</v>
      </c>
      <c r="E120" s="31" t="s">
        <v>496</v>
      </c>
    </row>
    <row r="121" spans="1:5" ht="369.75">
      <c r="A121" t="s">
        <v>43</v>
      </c>
      <c r="E121" s="29" t="s">
        <v>456</v>
      </c>
    </row>
    <row r="122" spans="1:18" ht="12.75" customHeight="1">
      <c r="A122" s="5" t="s">
        <v>33</v>
      </c>
      <c s="5"/>
      <c s="35" t="s">
        <v>30</v>
      </c>
      <c s="5"/>
      <c s="21" t="s">
        <v>362</v>
      </c>
      <c s="5"/>
      <c s="5"/>
      <c s="5"/>
      <c s="36">
        <f>0+Q122</f>
      </c>
      <c r="O122">
        <f>0+R122</f>
      </c>
      <c r="Q122">
        <f>0+I123+I127+I131+I135</f>
      </c>
      <c>
        <f>0+O123+O127+O131+O135</f>
      </c>
    </row>
    <row r="123" spans="1:16" ht="12.75">
      <c r="A123" s="19" t="s">
        <v>35</v>
      </c>
      <c s="23" t="s">
        <v>217</v>
      </c>
      <c s="23" t="s">
        <v>497</v>
      </c>
      <c s="19" t="s">
        <v>37</v>
      </c>
      <c s="24" t="s">
        <v>498</v>
      </c>
      <c s="25" t="s">
        <v>108</v>
      </c>
      <c s="26">
        <v>3.68</v>
      </c>
      <c s="27">
        <v>0</v>
      </c>
      <c s="27">
        <f>ROUND(ROUND(H123,2)*ROUND(G123,3),2)</f>
      </c>
      <c r="O123">
        <f>(I123*21)/100</f>
      </c>
      <c t="s">
        <v>13</v>
      </c>
    </row>
    <row r="124" spans="1:5" ht="25.5">
      <c r="A124" s="28" t="s">
        <v>40</v>
      </c>
      <c r="E124" s="29" t="s">
        <v>417</v>
      </c>
    </row>
    <row r="125" spans="1:5" ht="25.5">
      <c r="A125" s="30" t="s">
        <v>42</v>
      </c>
      <c r="E125" s="31" t="s">
        <v>499</v>
      </c>
    </row>
    <row r="126" spans="1:5" ht="102">
      <c r="A126" t="s">
        <v>43</v>
      </c>
      <c r="E126" s="29" t="s">
        <v>500</v>
      </c>
    </row>
    <row r="127" spans="1:16" ht="12.75">
      <c r="A127" s="19" t="s">
        <v>35</v>
      </c>
      <c s="23" t="s">
        <v>222</v>
      </c>
      <c s="23" t="s">
        <v>501</v>
      </c>
      <c s="19" t="s">
        <v>37</v>
      </c>
      <c s="24" t="s">
        <v>502</v>
      </c>
      <c s="25" t="s">
        <v>108</v>
      </c>
      <c s="26">
        <v>40.92</v>
      </c>
      <c s="27">
        <v>0</v>
      </c>
      <c s="27">
        <f>ROUND(ROUND(H127,2)*ROUND(G127,3),2)</f>
      </c>
      <c r="O127">
        <f>(I127*21)/100</f>
      </c>
      <c t="s">
        <v>13</v>
      </c>
    </row>
    <row r="128" spans="1:5" ht="25.5">
      <c r="A128" s="28" t="s">
        <v>40</v>
      </c>
      <c r="E128" s="29" t="s">
        <v>417</v>
      </c>
    </row>
    <row r="129" spans="1:5" ht="25.5">
      <c r="A129" s="30" t="s">
        <v>42</v>
      </c>
      <c r="E129" s="31" t="s">
        <v>503</v>
      </c>
    </row>
    <row r="130" spans="1:5" ht="102">
      <c r="A130" t="s">
        <v>43</v>
      </c>
      <c r="E130" s="29" t="s">
        <v>500</v>
      </c>
    </row>
    <row r="131" spans="1:16" ht="12.75">
      <c r="A131" s="19" t="s">
        <v>35</v>
      </c>
      <c s="23" t="s">
        <v>228</v>
      </c>
      <c s="23" t="s">
        <v>504</v>
      </c>
      <c s="19" t="s">
        <v>37</v>
      </c>
      <c s="24" t="s">
        <v>505</v>
      </c>
      <c s="25" t="s">
        <v>152</v>
      </c>
      <c s="26">
        <v>40.5</v>
      </c>
      <c s="27">
        <v>0</v>
      </c>
      <c s="27">
        <f>ROUND(ROUND(H131,2)*ROUND(G131,3),2)</f>
      </c>
      <c r="O131">
        <f>(I131*21)/100</f>
      </c>
      <c t="s">
        <v>13</v>
      </c>
    </row>
    <row r="132" spans="1:5" ht="25.5">
      <c r="A132" s="28" t="s">
        <v>40</v>
      </c>
      <c r="E132" s="29" t="s">
        <v>506</v>
      </c>
    </row>
    <row r="133" spans="1:5" ht="25.5">
      <c r="A133" s="30" t="s">
        <v>42</v>
      </c>
      <c r="E133" s="31" t="s">
        <v>507</v>
      </c>
    </row>
    <row r="134" spans="1:5" ht="114.75">
      <c r="A134" t="s">
        <v>43</v>
      </c>
      <c r="E134" s="29" t="s">
        <v>508</v>
      </c>
    </row>
    <row r="135" spans="1:16" ht="12.75">
      <c r="A135" s="19" t="s">
        <v>35</v>
      </c>
      <c s="23" t="s">
        <v>235</v>
      </c>
      <c s="23" t="s">
        <v>509</v>
      </c>
      <c s="19" t="s">
        <v>37</v>
      </c>
      <c s="24" t="s">
        <v>510</v>
      </c>
      <c s="25" t="s">
        <v>152</v>
      </c>
      <c s="26">
        <v>5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38.25">
      <c r="A136" s="28" t="s">
        <v>40</v>
      </c>
      <c r="E136" s="29" t="s">
        <v>511</v>
      </c>
    </row>
    <row r="137" spans="1:5" ht="25.5">
      <c r="A137" s="30" t="s">
        <v>42</v>
      </c>
      <c r="E137" s="31" t="s">
        <v>512</v>
      </c>
    </row>
    <row r="138" spans="1:5" ht="76.5">
      <c r="A138" t="s">
        <v>43</v>
      </c>
      <c r="E138" s="29" t="s">
        <v>409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